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1.jpeg" ContentType="image/jpeg"/>
  <Override PartName="/xl/media/image2.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Intangible Gr F" sheetId="1" state="visible" r:id="rId2"/>
    <sheet name="Puñetas intangible" sheetId="2" state="visible" r:id="rId3"/>
    <sheet name="PDF INTANGIBLE EJERCICIOS"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<sst xmlns="http://schemas.openxmlformats.org/spreadsheetml/2006/main" count="626" uniqueCount="331">
  <si>
    <t xml:space="preserve">UNIVERSIDAD FRANCISCO DE VICTORÍA  - UFV</t>
  </si>
  <si>
    <t xml:space="preserve">Nombre</t>
  </si>
  <si>
    <t xml:space="preserve">Contabilidad financiera  ADE - Curso 2020 -2021</t>
  </si>
  <si>
    <t xml:space="preserve">Grupo</t>
  </si>
  <si>
    <t xml:space="preserve">Curso: 2ª - 1ª semestre</t>
  </si>
  <si>
    <t xml:space="preserve">Tema 3. Inmovilizado intangible</t>
  </si>
  <si>
    <t xml:space="preserve">CASO 1</t>
  </si>
  <si>
    <t xml:space="preserve">La sociedad “A” adquiere una patente por 10.000 € a pagar al vendedor en 6 meses. Los gastos de notaría pendientes de pago ascienden a 190 € y los de registro pagados al contado ascienden a 90 €. </t>
  </si>
  <si>
    <t xml:space="preserve">Se pide: registro contable del hecho anterior.</t>
  </si>
  <si>
    <t xml:space="preserve"> IVA- 21%</t>
  </si>
  <si>
    <t xml:space="preserve">Fecha</t>
  </si>
  <si>
    <t xml:space="preserve">#</t>
  </si>
  <si>
    <t xml:space="preserve">Debe </t>
  </si>
  <si>
    <t xml:space="preserve">Haber</t>
  </si>
  <si>
    <t xml:space="preserve">Valoración inicial</t>
  </si>
  <si>
    <t xml:space="preserve">Compra</t>
  </si>
  <si>
    <t xml:space="preserve">Propiedad Industrial</t>
  </si>
  <si>
    <t xml:space="preserve">Patente</t>
  </si>
  <si>
    <t xml:space="preserve">Activable</t>
  </si>
  <si>
    <t xml:space="preserve">HP Soportado</t>
  </si>
  <si>
    <t xml:space="preserve">Notaría</t>
  </si>
  <si>
    <t xml:space="preserve">Proveedores de Inmovilizado</t>
  </si>
  <si>
    <t xml:space="preserve">Registro</t>
  </si>
  <si>
    <t xml:space="preserve">Acreedores por prestación de servicios</t>
  </si>
  <si>
    <t xml:space="preserve">Bancos</t>
  </si>
  <si>
    <t xml:space="preserve">CASO 2</t>
  </si>
  <si>
    <t xml:space="preserve">La empresa “B” ha elaborado un programa informático de gestión incurriendo en los siguientes gastos: </t>
  </si>
  <si>
    <t xml:space="preserve">* Material necesario: 6.000 €
* Sueldos: 2.500 € (retenciones IRPF: 450 y cotización Seg. Social: 120 €)
* Seguridad Social: 500 €
* Costes indirectos razonablemente imputables: 560 € </t>
  </si>
  <si>
    <t xml:space="preserve">IVA 21%</t>
  </si>
  <si>
    <t xml:space="preserve">Materiales</t>
  </si>
  <si>
    <t xml:space="preserve">Sueldos</t>
  </si>
  <si>
    <t xml:space="preserve">S. Social</t>
  </si>
  <si>
    <t xml:space="preserve">Otros gastos</t>
  </si>
  <si>
    <t xml:space="preserve">materiales</t>
  </si>
  <si>
    <t xml:space="preserve">Compra de aprovisionamientos</t>
  </si>
  <si>
    <t xml:space="preserve">sueldos</t>
  </si>
  <si>
    <t xml:space="preserve">Sueldos y salarios</t>
  </si>
  <si>
    <t xml:space="preserve">HP Acreedora por IRPF</t>
  </si>
  <si>
    <t xml:space="preserve">Organismos de la Seguridad Social Acreedora</t>
  </si>
  <si>
    <t xml:space="preserve">Seg social</t>
  </si>
  <si>
    <t xml:space="preserve">Seg social a cargo de la empresa</t>
  </si>
  <si>
    <t xml:space="preserve">Impacto en P&amp;G ES CERO</t>
  </si>
  <si>
    <t xml:space="preserve">PRINCIPIO DE NO COMPENSACIÓN</t>
  </si>
  <si>
    <t xml:space="preserve">otros gastos</t>
  </si>
  <si>
    <t xml:space="preserve">Activación</t>
  </si>
  <si>
    <t xml:space="preserve">Aplicaciones informáticas</t>
  </si>
  <si>
    <t xml:space="preserve">Trabajos realizados por la empresa para su intangible</t>
  </si>
  <si>
    <t xml:space="preserve">CASO 3</t>
  </si>
  <si>
    <t xml:space="preserve">La empresa que gestiona la compañía IBERIA, obtiene la autorización del Ministerio de Fomento para cubrir servicio aéreo entre dos ciudades españolas. Esta concesión se renovará cada 15 años, siempre y cuando la empresa cumpla con los requisitos firmados en el contrato. </t>
  </si>
  <si>
    <t xml:space="preserve">Se pide: contestar las siguientes preguntas:</t>
  </si>
  <si>
    <t xml:space="preserve">a. La concesión concedida a IBERIA ¿sería un activo intangible?</t>
  </si>
  <si>
    <t xml:space="preserve">b. Dicha concesión ¿tiene vida definida o indefinida?</t>
  </si>
  <si>
    <t xml:space="preserve">c. Supongamos que el Ministerio de Fomento pasados 10 años comunica a la empresa que no renovará la concesión. ¿Cómo afectará contablemente ésta decisión a la empresa?</t>
  </si>
  <si>
    <t xml:space="preserve">CASO 4</t>
  </si>
  <si>
    <t xml:space="preserve">La empresa “C” paga por el traspaso de un local comercial, destinado a la venta de comida rápida, 36.000 €. Se ha estimado que dicho negocio generará ingresos durante al menos 10 años por lo que se decide amortizar el traspaso linealmente en el mismo tiempo. </t>
  </si>
  <si>
    <t xml:space="preserve">Pasados tres años y debido a la crisis económica el negocio sufre una disminución de sus ventas en un 40%. </t>
  </si>
  <si>
    <t xml:space="preserve">Pérdida de valor </t>
  </si>
  <si>
    <t xml:space="preserve">Sistemática NO recuper</t>
  </si>
  <si>
    <t xml:space="preserve">AMORT</t>
  </si>
  <si>
    <r>
      <rPr>
        <b val="true"/>
        <sz val="11"/>
        <color rgb="FF000000"/>
        <rFont val="Calibri"/>
        <family val="2"/>
        <charset val="1"/>
      </rPr>
      <t xml:space="preserve">Se pide</t>
    </r>
    <r>
      <rPr>
        <sz val="10"/>
        <color rgb="FF000000"/>
        <rFont val="Verdana"/>
        <family val="2"/>
        <charset val="1"/>
      </rPr>
      <t xml:space="preserve">: registro contable correspondiente al tercer año. </t>
    </r>
  </si>
  <si>
    <t xml:space="preserve">No sist PERO revers</t>
  </si>
  <si>
    <t xml:space="preserve">DETERIORO VALOR</t>
  </si>
  <si>
    <t xml:space="preserve">IVA: 21%</t>
  </si>
  <si>
    <t xml:space="preserve">BAJA</t>
  </si>
  <si>
    <t xml:space="preserve">Ej.</t>
  </si>
  <si>
    <t xml:space="preserve">Compra año 1</t>
  </si>
  <si>
    <t xml:space="preserve">Derechos de traspaso</t>
  </si>
  <si>
    <t xml:space="preserve">BASE AMORTI</t>
  </si>
  <si>
    <t xml:space="preserve">IVA Soportado</t>
  </si>
  <si>
    <t xml:space="preserve">Vida útil</t>
  </si>
  <si>
    <t xml:space="preserve">Gasto anual</t>
  </si>
  <si>
    <t xml:space="preserve">Año 1 &amp; 2</t>
  </si>
  <si>
    <t xml:space="preserve">VNC año 3</t>
  </si>
  <si>
    <t xml:space="preserve">Previo deterioro</t>
  </si>
  <si>
    <t xml:space="preserve">Despues</t>
  </si>
  <si>
    <t xml:space="preserve">VNC= Coste – AA</t>
  </si>
  <si>
    <t xml:space="preserve">Amort año 1</t>
  </si>
  <si>
    <t xml:space="preserve">Amortización- Gastos- P&amp;G</t>
  </si>
  <si>
    <t xml:space="preserve">*** Coste</t>
  </si>
  <si>
    <t xml:space="preserve">Amortización Acumulada – Balance</t>
  </si>
  <si>
    <t xml:space="preserve">*** Amort Acum</t>
  </si>
  <si>
    <t xml:space="preserve">Año  3</t>
  </si>
  <si>
    <t xml:space="preserve">Valor en uso</t>
  </si>
  <si>
    <t xml:space="preserve">Amort año 3</t>
  </si>
  <si>
    <t xml:space="preserve">***60% de 3600</t>
  </si>
  <si>
    <t xml:space="preserve">Amortización Acumulada</t>
  </si>
  <si>
    <t xml:space="preserve">Deterioro año 3</t>
  </si>
  <si>
    <t xml:space="preserve">Pérdida por deterioro de valor – PG</t>
  </si>
  <si>
    <t xml:space="preserve">Deterioro de Valor – Balance</t>
  </si>
  <si>
    <t xml:space="preserve">Amort. Año 4</t>
  </si>
  <si>
    <t xml:space="preserve">VNC</t>
  </si>
  <si>
    <t xml:space="preserve">Año  4</t>
  </si>
  <si>
    <t xml:space="preserve">Vida útil pte</t>
  </si>
  <si>
    <t xml:space="preserve">Amort año 4</t>
  </si>
  <si>
    <t xml:space="preserve">Amort anual</t>
  </si>
  <si>
    <t xml:space="preserve">Inicial</t>
  </si>
  <si>
    <t xml:space="preserve">año 1</t>
  </si>
  <si>
    <t xml:space="preserve">año 2</t>
  </si>
  <si>
    <t xml:space="preserve">año 3</t>
  </si>
  <si>
    <t xml:space="preserve">año 4</t>
  </si>
  <si>
    <t xml:space="preserve">año 5</t>
  </si>
  <si>
    <t xml:space="preserve">año 6</t>
  </si>
  <si>
    <t xml:space="preserve">año 7</t>
  </si>
  <si>
    <t xml:space="preserve">año 8</t>
  </si>
  <si>
    <t xml:space="preserve">año 9</t>
  </si>
  <si>
    <t xml:space="preserve">año 10</t>
  </si>
  <si>
    <t xml:space="preserve">Amort Acum</t>
  </si>
  <si>
    <t xml:space="preserve">Deterioro de valor</t>
  </si>
  <si>
    <t xml:space="preserve">VALOR NETO CONTABLE - BALANCE</t>
  </si>
  <si>
    <t xml:space="preserve">Amort gastos</t>
  </si>
  <si>
    <t xml:space="preserve">Pérdida deterioro</t>
  </si>
  <si>
    <t xml:space="preserve">CASO 5</t>
  </si>
  <si>
    <t xml:space="preserve">1. Una empresa adquiere la propiedad de una patente industrial en 30.000 euros, abonando su importe mediante transferencia bancaria. </t>
  </si>
  <si>
    <t xml:space="preserve">2. Al finalizar el ejercicio económico, la sociedad estima que la depreciación de la anterior patente es de 3.000 euros y dota el oportuno fondo de amortización. </t>
  </si>
  <si>
    <t xml:space="preserve">3. Año 2015. Una firma financia un programa de investigación con un instituto para la consecución de una patente industrial, pagando con cheque bancario 56.000 euros. La entidad, al cierre de cuentas tiene motivos fundados del éxito técnico y de la rentabilidad del proyecto.</t>
  </si>
  <si>
    <t xml:space="preserve">4. Año 2016. En el ejercicio económico siguiente se termina con éxito la investigación. </t>
  </si>
  <si>
    <t xml:space="preserve">5. Año 2017. Comienza el desarrollo de dicha investigación, ascendiendo los costes necesarios a 100.000 euros. </t>
  </si>
  <si>
    <t xml:space="preserve">6. Año 2017. La firma, después de cumplir con requisitos legales necesarios inscribe la patente en el Registro de la Propiedad Industrial pagando unos costes de registro de 300 euros. </t>
  </si>
  <si>
    <t xml:space="preserve">7. Otra sociedad ha adquirido los derechos de traspaso de un negocio comercial pagando 60.000 euros. Los gastos de alquiler abonados del ejercicio se han elevado a 1.500 euros. </t>
  </si>
  <si>
    <t xml:space="preserve">8. Amortiza la quinta parte del valor de los derechos de traspaso. </t>
  </si>
  <si>
    <r>
      <rPr>
        <b val="true"/>
        <sz val="11"/>
        <color rgb="FF000000"/>
        <rFont val="Calibri"/>
        <family val="2"/>
        <charset val="1"/>
      </rPr>
      <t xml:space="preserve">Se pide</t>
    </r>
    <r>
      <rPr>
        <sz val="10"/>
        <color rgb="FF000000"/>
        <rFont val="Verdana"/>
        <family val="2"/>
        <charset val="1"/>
      </rPr>
      <t xml:space="preserve">: registro contable  de los hechos anteriores</t>
    </r>
  </si>
  <si>
    <t xml:space="preserve">1. Año 1 - Compra</t>
  </si>
  <si>
    <t xml:space="preserve">2. Año 1 - Amort</t>
  </si>
  <si>
    <t xml:space="preserve">Amortización Acumulada-Balance</t>
  </si>
  <si>
    <t xml:space="preserve">3. Año 5 -I+D</t>
  </si>
  <si>
    <t xml:space="preserve">Gastos de I+D-PG</t>
  </si>
  <si>
    <t xml:space="preserve">Vida útil Desarrolllo</t>
  </si>
  <si>
    <t xml:space="preserve">HP IVA Soportado</t>
  </si>
  <si>
    <t xml:space="preserve">3. Año 5 Activación</t>
  </si>
  <si>
    <t xml:space="preserve">Investigación</t>
  </si>
  <si>
    <t xml:space="preserve">VNC - año 6 - Investigación</t>
  </si>
  <si>
    <t xml:space="preserve">4. Año 6 Amor I+D</t>
  </si>
  <si>
    <t xml:space="preserve">*** AA</t>
  </si>
  <si>
    <t xml:space="preserve">4. Año 6 Trapaso</t>
  </si>
  <si>
    <t xml:space="preserve">NO PROCEDE ASIENTO EMTRE INVESTIGACIÓN Y DESARROLLO</t>
  </si>
  <si>
    <t xml:space="preserve">VNC - año 7 – Propiedad Industrial</t>
  </si>
  <si>
    <t xml:space="preserve">MAX 20 años</t>
  </si>
  <si>
    <t xml:space="preserve">5. Año 7 Gasto adicionales</t>
  </si>
  <si>
    <t xml:space="preserve">Año 7</t>
  </si>
  <si>
    <t xml:space="preserve">Año 8</t>
  </si>
  <si>
    <t xml:space="preserve">Año 9</t>
  </si>
  <si>
    <t xml:space="preserve">Año 10</t>
  </si>
  <si>
    <t xml:space="preserve">Año 11</t>
  </si>
  <si>
    <t xml:space="preserve">Año 12</t>
  </si>
  <si>
    <t xml:space="preserve">6. Año 7 Regitros</t>
  </si>
  <si>
    <t xml:space="preserve">Servicios profes independientes</t>
  </si>
  <si>
    <t xml:space="preserve">** Coste</t>
  </si>
  <si>
    <t xml:space="preserve">** Amort Ac</t>
  </si>
  <si>
    <t xml:space="preserve">6. Año 7 Activación</t>
  </si>
  <si>
    <t xml:space="preserve">6. Año 8 Amor </t>
  </si>
  <si>
    <t xml:space="preserve">Por la investigación</t>
  </si>
  <si>
    <t xml:space="preserve">Por la propiedad industrial</t>
  </si>
  <si>
    <t xml:space="preserve">7. Derechos traspaso</t>
  </si>
  <si>
    <t xml:space="preserve">Valor inicial Derechos traspaso</t>
  </si>
  <si>
    <t xml:space="preserve">Derechos traspaso</t>
  </si>
  <si>
    <t xml:space="preserve">ACTIVABLE</t>
  </si>
  <si>
    <t xml:space="preserve">Gastos alquiler</t>
  </si>
  <si>
    <t xml:space="preserve">NO ACT</t>
  </si>
  <si>
    <t xml:space="preserve">7. Alquiler</t>
  </si>
  <si>
    <t xml:space="preserve">Arrendamientos y cánones</t>
  </si>
  <si>
    <t xml:space="preserve">8. Amort D Traspao</t>
  </si>
  <si>
    <t xml:space="preserve">Valor a año 1 - VNC</t>
  </si>
  <si>
    <t xml:space="preserve">.(Coste - AA-DV)</t>
  </si>
  <si>
    <t xml:space="preserve">VNC-AÑO 7</t>
  </si>
  <si>
    <t xml:space="preserve">Derechos traspaso-Empieza año 7</t>
  </si>
  <si>
    <t xml:space="preserve">Año 6</t>
  </si>
  <si>
    <t xml:space="preserve">**Amort AC</t>
  </si>
  <si>
    <t xml:space="preserve">CASO 6</t>
  </si>
  <si>
    <t xml:space="preserve">En el balance de situación de la sociedad “D” a 31 de diciembre de 2008 figura la cuenta: 200. INVESTIGACION: 100.000 €, cuyo saldo corresponde a dos proyectos de investigación con el siguiente detalle: </t>
  </si>
  <si>
    <t xml:space="preserve">** Proyecto 1</t>
  </si>
  <si>
    <t xml:space="preserve">** Proyecto 2</t>
  </si>
  <si>
    <t xml:space="preserve">2. Durante el año 2009 se sabe con respecto al proyecto 1: </t>
  </si>
  <si>
    <t xml:space="preserve">a. Que está siendo desarrollado por un instituto universitario, al que se han abonado 45.000  € mas a través de banco.  </t>
  </si>
  <si>
    <t xml:space="preserve">b. Se terminó con éxito el desarrollo el 1 de diciembre de 2009.</t>
  </si>
  <si>
    <t xml:space="preserve">c.Se inscribió la patente en el registro el día 30 de diciembre de 2009, incurriendo en unos gastos de 5.000 €, abonados a través de banco</t>
  </si>
  <si>
    <t xml:space="preserve">d. Durante el año 2010 se comienza la explotación de la patente a la que se atribuye una vida útil de 5 años. Se procede al registro de las amortizaciones de ése año. </t>
  </si>
  <si>
    <t xml:space="preserve">3. Durante el año 2009 se sabe con respecto al proyecto 2: </t>
  </si>
  <si>
    <t xml:space="preserve">a. Que está siendo desarrollado por el personal de la empresa, y se han incurrido en los siguientes gastos, abonados a través de banco: </t>
  </si>
  <si>
    <t xml:space="preserve">*** Nónimas: 20.000 euros</t>
  </si>
  <si>
    <t xml:space="preserve">*** S. Social : 5.000 euros</t>
  </si>
  <si>
    <t xml:space="preserve">b. Al cierre del ejercicio 2009 se da por fallido el proyecto. </t>
  </si>
  <si>
    <t xml:space="preserve">4.. El día 1 de enero de 2011 “D” vende la patente por importe de 200.000 € cobrando a través de banco.</t>
  </si>
  <si>
    <t xml:space="preserve">Se pide: registro contable de los hechos anteriores.</t>
  </si>
  <si>
    <t xml:space="preserve">Proyecto 1</t>
  </si>
  <si>
    <t xml:space="preserve">1-12-2009</t>
  </si>
  <si>
    <t xml:space="preserve">Año 1</t>
  </si>
  <si>
    <t xml:space="preserve">Año 2</t>
  </si>
  <si>
    <t xml:space="preserve">Año 3</t>
  </si>
  <si>
    <t xml:space="preserve">Año 4</t>
  </si>
  <si>
    <t xml:space="preserve">Año 5</t>
  </si>
  <si>
    <t xml:space="preserve">30-12-2009</t>
  </si>
  <si>
    <t xml:space="preserve">31-12-2010</t>
  </si>
  <si>
    <t xml:space="preserve">*DUDA</t>
  </si>
  <si>
    <t xml:space="preserve">Pérdidas por deterioro de valor intangible</t>
  </si>
  <si>
    <t xml:space="preserve">* DUDA: QUE HACER CON LOS 60000 INICIALES</t>
  </si>
  <si>
    <t xml:space="preserve">Yo creo que no, es un saldo que mantienes al fin y al cabo en una cuenta a parte, no creo que tenga nada que ver con el valor del activo</t>
  </si>
  <si>
    <t xml:space="preserve">HAY DETERIORO?</t>
  </si>
  <si>
    <t xml:space="preserve">Proyecto 2</t>
  </si>
  <si>
    <t xml:space="preserve">31-12-2009</t>
  </si>
  <si>
    <t xml:space="preserve">Pérdida procedente de Inmovilizado Intangible</t>
  </si>
  <si>
    <r>
      <rPr>
        <sz val="11"/>
        <color rgb="FF000000"/>
        <rFont val="Calibri"/>
        <family val="2"/>
        <charset val="1"/>
      </rPr>
      <t xml:space="preserve">VNC= Coste-  AA </t>
    </r>
    <r>
      <rPr>
        <strike val="true"/>
        <sz val="11"/>
        <color rgb="FF000000"/>
        <rFont val="Calibri"/>
        <family val="2"/>
        <charset val="1"/>
      </rPr>
      <t xml:space="preserve">- </t>
    </r>
    <r>
      <rPr>
        <sz val="11"/>
        <color rgb="FF000000"/>
        <rFont val="Calibri"/>
        <family val="2"/>
        <charset val="1"/>
      </rPr>
      <t xml:space="preserve">DV</t>
    </r>
  </si>
  <si>
    <t xml:space="preserve">CASO 7</t>
  </si>
  <si>
    <t xml:space="preserve">5 y 10 años</t>
  </si>
  <si>
    <t xml:space="preserve">Aplicac. Inf</t>
  </si>
  <si>
    <t xml:space="preserve">4 años</t>
  </si>
  <si>
    <t xml:space="preserve">Amortización – Gastos – Construcción</t>
  </si>
  <si>
    <t xml:space="preserve">10 años</t>
  </si>
  <si>
    <t xml:space="preserve">Amortización Acumulada- material</t>
  </si>
  <si>
    <t xml:space="preserve">.120000/50 años = 120000*2%</t>
  </si>
  <si>
    <t xml:space="preserve">Amortización – Gastos – Mobiliario</t>
  </si>
  <si>
    <t xml:space="preserve">Amortización – Gastos – Apl. Informáticas</t>
  </si>
  <si>
    <t xml:space="preserve">Amortización Acumulada Apl. Informáticas</t>
  </si>
  <si>
    <t xml:space="preserve">Terrenos = 15.000-0-0=15.000</t>
  </si>
  <si>
    <t xml:space="preserve">Amortización-Gastos-Prop industrial</t>
  </si>
  <si>
    <t xml:space="preserve">Construcciones= 60.000</t>
  </si>
  <si>
    <t xml:space="preserve">Amortización acumulada intangible</t>
  </si>
  <si>
    <t xml:space="preserve">Construcciones-AA</t>
  </si>
  <si>
    <t xml:space="preserve">Construcciones-VNC</t>
  </si>
  <si>
    <t xml:space="preserve">Valor en libros</t>
  </si>
  <si>
    <t xml:space="preserve">BENEFICIO</t>
  </si>
  <si>
    <t xml:space="preserve">Venta</t>
  </si>
  <si>
    <t xml:space="preserve">Amortización acum Constucción</t>
  </si>
  <si>
    <t xml:space="preserve">Cuenta balance</t>
  </si>
  <si>
    <t xml:space="preserve">Precio de venta</t>
  </si>
  <si>
    <t xml:space="preserve">.=175.000+21% de 175.000</t>
  </si>
  <si>
    <t xml:space="preserve">HP IVA Repercutido</t>
  </si>
  <si>
    <t xml:space="preserve">21% DE 175.000</t>
  </si>
  <si>
    <t xml:space="preserve">Terrenos y bienes naturales</t>
  </si>
  <si>
    <t xml:space="preserve">Coste</t>
  </si>
  <si>
    <t xml:space="preserve">Construcciones</t>
  </si>
  <si>
    <t xml:space="preserve">Gastos</t>
  </si>
  <si>
    <t xml:space="preserve">Beneficio procedentes del Inm. Por venta</t>
  </si>
  <si>
    <t xml:space="preserve">Precio venta-valor en libros</t>
  </si>
  <si>
    <t xml:space="preserve">Prestación de serv</t>
  </si>
  <si>
    <t xml:space="preserve">Clientes</t>
  </si>
  <si>
    <t xml:space="preserve">Prestación de servicio</t>
  </si>
  <si>
    <t xml:space="preserve">Cobro de clientes</t>
  </si>
  <si>
    <t xml:space="preserve">Nóminas</t>
  </si>
  <si>
    <t xml:space="preserve">IRPF</t>
  </si>
  <si>
    <t xml:space="preserve">S Social</t>
  </si>
  <si>
    <t xml:space="preserve">.= 6% de los 200.000 del trabajador + 60.000 (empresa, patronal)</t>
  </si>
  <si>
    <t xml:space="preserve">.=200.000-18% de IRPF -6% Ssocial = 200.000*76%</t>
  </si>
  <si>
    <t xml:space="preserve">Suministros</t>
  </si>
  <si>
    <t xml:space="preserve">Otros servicios</t>
  </si>
  <si>
    <t xml:space="preserve">Asesoramiento</t>
  </si>
  <si>
    <t xml:space="preserve">Pago de deuda</t>
  </si>
  <si>
    <t xml:space="preserve">Deuda corto plazo</t>
  </si>
  <si>
    <t xml:space="preserve">Intereses de deudas</t>
  </si>
  <si>
    <t xml:space="preserve">Deterioro</t>
  </si>
  <si>
    <t xml:space="preserve">Terrenos iniciales por 30.000€ hemos vendido 15.000€</t>
  </si>
  <si>
    <t xml:space="preserve">Deterioro de Valor de terreno</t>
  </si>
  <si>
    <t xml:space="preserve">Quedan en balance</t>
  </si>
  <si>
    <t xml:space="preserve">Cuenta compensatoria</t>
  </si>
  <si>
    <t xml:space="preserve">Valor de mercado</t>
  </si>
  <si>
    <t xml:space="preserve">Principio de Prudencia</t>
  </si>
  <si>
    <t xml:space="preserve">Salarios</t>
  </si>
  <si>
    <t xml:space="preserve">Terreno coste</t>
  </si>
  <si>
    <t xml:space="preserve">Terrenos DV</t>
  </si>
  <si>
    <t xml:space="preserve">VNC TERRENO</t>
  </si>
  <si>
    <t xml:space="preserve">Activo – Investigación</t>
  </si>
  <si>
    <t xml:space="preserve">Aplicaciones informáticas – Coste</t>
  </si>
  <si>
    <t xml:space="preserve">VNC= Coste – AA-DV</t>
  </si>
  <si>
    <t xml:space="preserve">*Si cobrásemos en 3 meses habría que cambiar la cuenta de bancos por la 543</t>
  </si>
  <si>
    <t xml:space="preserve">Venta A. Info</t>
  </si>
  <si>
    <t xml:space="preserve">Amortización Acumulada Apl-Inf</t>
  </si>
  <si>
    <t xml:space="preserve">Aplicaciones informáticas – AA</t>
  </si>
  <si>
    <t xml:space="preserve">Vida útil: 25%- 4 años</t>
  </si>
  <si>
    <t xml:space="preserve">Aplicaciones informáticas – DV</t>
  </si>
  <si>
    <t xml:space="preserve">Créditos por enajenación del inmovilizap</t>
  </si>
  <si>
    <t xml:space="preserve">Aplicaciones informáticas – VNC</t>
  </si>
  <si>
    <t xml:space="preserve">Beneficio </t>
  </si>
  <si>
    <t xml:space="preserve">NO HACER ESTE PARA LA VOLUNTARIA</t>
  </si>
  <si>
    <t xml:space="preserve">Opción B</t>
  </si>
  <si>
    <t xml:space="preserve">Precio de venta de 5000€</t>
  </si>
  <si>
    <t xml:space="preserve">Péridda -5000</t>
  </si>
  <si>
    <t xml:space="preserve">Pérdidas procedentes intangible</t>
  </si>
  <si>
    <t xml:space="preserve">VNC 10000</t>
  </si>
  <si>
    <t xml:space="preserve">Venta 5000</t>
  </si>
  <si>
    <t xml:space="preserve">*2 años habían pasado</t>
  </si>
  <si>
    <t xml:space="preserve">Amortización Inmovilizado Material</t>
  </si>
  <si>
    <t xml:space="preserve">Mobiliario</t>
  </si>
  <si>
    <t xml:space="preserve">Amortización acumulada In. Material</t>
  </si>
  <si>
    <t xml:space="preserve">Mob AA</t>
  </si>
  <si>
    <t xml:space="preserve">años</t>
  </si>
  <si>
    <t xml:space="preserve">Amort</t>
  </si>
  <si>
    <t xml:space="preserve">Nueva Amort</t>
  </si>
  <si>
    <t xml:space="preserve">1-1-2008</t>
  </si>
  <si>
    <t xml:space="preserve">31-12-2008</t>
  </si>
  <si>
    <t xml:space="preserve">31-12-2011</t>
  </si>
  <si>
    <t xml:space="preserve">31-12-2012</t>
  </si>
  <si>
    <t xml:space="preserve">31-12-2013</t>
  </si>
  <si>
    <t xml:space="preserve">31-12-2014</t>
  </si>
  <si>
    <t xml:space="preserve">31-12-2015</t>
  </si>
  <si>
    <t xml:space="preserve">31-12-2016</t>
  </si>
  <si>
    <t xml:space="preserve">31-12-2017</t>
  </si>
  <si>
    <t xml:space="preserve">Mobiliario-Coste</t>
  </si>
  <si>
    <t xml:space="preserve">VNC MOBIL</t>
  </si>
  <si>
    <t xml:space="preserve">Gasto P&amp;G Amorti</t>
  </si>
  <si>
    <t xml:space="preserve">Mobiliario-Parte que sobra</t>
  </si>
  <si>
    <t xml:space="preserve">Valor residual (sin amortizar)</t>
  </si>
  <si>
    <t xml:space="preserve">TOTAL VALOR PATENTE-Cta 203</t>
  </si>
  <si>
    <t xml:space="preserve">La patente sin tener en cuenta el IVA es la suma de la adquisición de la misma + todos los gastos relacionados SIN IVA</t>
  </si>
  <si>
    <t xml:space="preserve">La 206 incluye en su valoración también todos los gastos directa/indirectamente y razonablemente imputables SIN IVA</t>
  </si>
  <si>
    <t xml:space="preserve">Asiento de activación:</t>
  </si>
  <si>
    <t xml:space="preserve">206 x 730</t>
  </si>
  <si>
    <t xml:space="preserve">Si año 3 hay una disminución de las ventas en un 40 %</t>
  </si>
  <si>
    <t xml:space="preserve">Valor en uso = Coste inicial * (1-0,4)</t>
  </si>
  <si>
    <t xml:space="preserve">VNC previo deterioro – Valor en uso = DETERIORO</t>
  </si>
  <si>
    <t xml:space="preserve">VNC Final = C. Adq – AA – Deterioro</t>
  </si>
  <si>
    <r>
      <rPr>
        <b val="true"/>
        <sz val="11"/>
        <color rgb="FF000000"/>
        <rFont val="Calibri"/>
        <family val="2"/>
        <charset val="1"/>
      </rPr>
      <t xml:space="preserve">OJO: </t>
    </r>
    <r>
      <rPr>
        <sz val="11"/>
        <color rgb="FF000000"/>
        <rFont val="Calibri"/>
        <family val="2"/>
        <charset val="1"/>
      </rPr>
      <t xml:space="preserve">Si hay un deterioro cambia la nueva amortización!!!</t>
    </r>
  </si>
  <si>
    <t xml:space="preserve">A. año x + 1 = Valor en uso / Años restantes por amortizar</t>
  </si>
  <si>
    <r>
      <rPr>
        <sz val="11"/>
        <color rgb="FF000000"/>
        <rFont val="Calibri"/>
        <family val="2"/>
        <charset val="1"/>
      </rPr>
      <t xml:space="preserve">2. Al finalizar el ejercicio económico, la sociedad estima que la </t>
    </r>
    <r>
      <rPr>
        <b val="true"/>
        <sz val="11"/>
        <color rgb="FF000000"/>
        <rFont val="Calibri"/>
        <family val="2"/>
        <charset val="1"/>
      </rPr>
      <t xml:space="preserve">depreciación</t>
    </r>
    <r>
      <rPr>
        <sz val="11"/>
        <color rgb="FF000000"/>
        <rFont val="Calibri"/>
        <family val="2"/>
        <charset val="1"/>
      </rPr>
      <t xml:space="preserve"> de la anterior patente es de 3.000 euros y dota el oportuno fondo de amortización. </t>
    </r>
  </si>
  <si>
    <t xml:space="preserve">DEPRECIACIÓN = TRAMPA, SOLO HAY QUE HACER EL REGISTRO DE AMORTIZACIÓN</t>
  </si>
  <si>
    <t xml:space="preserve">INVESTIGACIÓN NO SE CONVIERTE EN DESARROLLO- HABRÁ QUE SEGUIR AMORTIZÁNDOLOS PARALELAMENTE (SI ESQUE COINCIDEN EN EL TIEMPO)</t>
  </si>
  <si>
    <t xml:space="preserve">La vida útil máxima de una patente (Propiedad Insutrial) son 20 años</t>
  </si>
  <si>
    <t xml:space="preserve">Los gastos de alquiler de un local no son activables (No aumentan el valor)</t>
  </si>
  <si>
    <t xml:space="preserve">-&gt;ES AMORTIZACIÓN LINEAL (TE DICE IMPLICITAMENTE QUE LA VIDA ÚTIL SON 5 AÑOS) o eso interpreto...</t>
  </si>
  <si>
    <t xml:space="preserve">Pérdida procedente de inmovilizado intangible </t>
  </si>
  <si>
    <t xml:space="preserve">Si hubiese gastos antes, pero sabiendo que acaba fracasando no se activan y se da de baja por el saldo que tenía inicialmente</t>
  </si>
  <si>
    <t xml:space="preserve">-&gt; Precio de Venta - Valor en libros</t>
  </si>
  <si>
    <t xml:space="preserve">Pérdida procedente de inmovilizado material</t>
  </si>
  <si>
    <t xml:space="preserve">Si se financia un proyecto de I+D primero se registra el gasto y luego, en otro asiento distinto se da de alta el activo</t>
  </si>
  <si>
    <t xml:space="preserve">Una empresa contrata con una universidad el desarrollo de un nuevo producto y se conocen los siguientes datos: </t>
  </si>
  <si>
    <t xml:space="preserve">Se patenta el día 1 de julio de 2011 con unos costes de registro de 30 u.m., estimándose una vida útil al producto final de 10 años. </t>
  </si>
  <si>
    <t xml:space="preserve">Gastos en I+D</t>
  </si>
  <si>
    <t xml:space="preserve">Trabajos realizados para el inmovilizado intangible</t>
  </si>
  <si>
    <t xml:space="preserve">.</t>
  </si>
  <si>
    <t xml:space="preserve">Amortización Inmovilizado Intangible</t>
  </si>
  <si>
    <t xml:space="preserve">AA Inmov. Intangible</t>
  </si>
  <si>
    <t xml:space="preserve">Desarrollo</t>
  </si>
  <si>
    <t xml:space="preserve">AA I+D</t>
  </si>
</sst>
</file>

<file path=xl/styles.xml><?xml version="1.0" encoding="utf-8"?>
<styleSheet xmlns="http://schemas.openxmlformats.org/spreadsheetml/2006/main">
  <numFmts count="10">
    <numFmt numFmtId="164" formatCode="General"/>
    <numFmt numFmtId="165" formatCode="#,##0.0"/>
    <numFmt numFmtId="166" formatCode="#,##0&quot;  &quot;;[RED]\(#,##0&quot;)  &quot;;&quot;---    &quot;"/>
    <numFmt numFmtId="167" formatCode="[$-C0A]DD\-MMM\-YY"/>
    <numFmt numFmtId="168" formatCode="#,##0"/>
    <numFmt numFmtId="169" formatCode="0\ %"/>
    <numFmt numFmtId="170" formatCode="General"/>
    <numFmt numFmtId="171" formatCode="[$-C0A]DD/MM/YYYY"/>
    <numFmt numFmtId="172" formatCode="[$-C0A]MMM\-YY"/>
    <numFmt numFmtId="173" formatCode="0.00\ %"/>
  </numFmts>
  <fonts count="10">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u val="single"/>
      <sz val="11"/>
      <color rgb="FF000000"/>
      <name val="Calibri"/>
      <family val="2"/>
      <charset val="1"/>
    </font>
    <font>
      <sz val="10"/>
      <color rgb="FF000000"/>
      <name val="Verdana"/>
      <family val="2"/>
      <charset val="1"/>
    </font>
    <font>
      <sz val="11"/>
      <color rgb="FFFF0000"/>
      <name val="Calibri"/>
      <family val="2"/>
      <charset val="1"/>
    </font>
    <font>
      <strike val="true"/>
      <sz val="11"/>
      <color rgb="FF000000"/>
      <name val="Calibri"/>
      <family val="2"/>
      <charset val="1"/>
    </font>
    <font>
      <b val="true"/>
      <sz val="11"/>
      <color rgb="FFFF0000"/>
      <name val="Calibri"/>
      <family val="2"/>
      <charset val="1"/>
    </font>
  </fonts>
  <fills count="11">
    <fill>
      <patternFill patternType="none"/>
    </fill>
    <fill>
      <patternFill patternType="gray125"/>
    </fill>
    <fill>
      <patternFill patternType="solid">
        <fgColor rgb="FFFFFFFF"/>
        <bgColor rgb="FFFFF2CC"/>
      </patternFill>
    </fill>
    <fill>
      <patternFill patternType="solid">
        <fgColor rgb="FFFFC000"/>
        <bgColor rgb="FFFFBF00"/>
      </patternFill>
    </fill>
    <fill>
      <patternFill patternType="solid">
        <fgColor rgb="FFDAE3F3"/>
        <bgColor rgb="FFE2F0D9"/>
      </patternFill>
    </fill>
    <fill>
      <patternFill patternType="solid">
        <fgColor rgb="FFE2F0D9"/>
        <bgColor rgb="FFDAE3F3"/>
      </patternFill>
    </fill>
    <fill>
      <patternFill patternType="solid">
        <fgColor rgb="FFFFF2CC"/>
        <bgColor rgb="FFE2F0D9"/>
      </patternFill>
    </fill>
    <fill>
      <patternFill patternType="solid">
        <fgColor rgb="FF81D41A"/>
        <bgColor rgb="FF969696"/>
      </patternFill>
    </fill>
    <fill>
      <patternFill patternType="solid">
        <fgColor rgb="FFFFFF00"/>
        <bgColor rgb="FFFFFF00"/>
      </patternFill>
    </fill>
    <fill>
      <patternFill patternType="solid">
        <fgColor rgb="FF35C7CB"/>
        <bgColor rgb="FF00CCFF"/>
      </patternFill>
    </fill>
    <fill>
      <patternFill patternType="solid">
        <fgColor rgb="FFFFBF00"/>
        <bgColor rgb="FFFFC000"/>
      </patternFill>
    </fill>
  </fills>
  <borders count="22">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double"/>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hair"/>
      <bottom style="hair"/>
      <diagonal/>
    </border>
    <border diagonalUp="false" diagonalDown="false">
      <left style="thin"/>
      <right/>
      <top style="hair"/>
      <bottom/>
      <diagonal/>
    </border>
    <border diagonalUp="false" diagonalDown="false">
      <left/>
      <right/>
      <top style="hair"/>
      <bottom/>
      <diagonal/>
    </border>
    <border diagonalUp="false" diagonalDown="false">
      <left/>
      <right style="thin"/>
      <top style="hair"/>
      <bottom/>
      <diagonal/>
    </border>
    <border diagonalUp="false" diagonalDown="false">
      <left style="hair"/>
      <right/>
      <top style="hair"/>
      <bottom/>
      <diagonal/>
    </border>
    <border diagonalUp="false" diagonalDown="false">
      <left/>
      <right style="hair"/>
      <top style="hair"/>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cellStyleXfs>
  <cellXfs count="1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6" fontId="0" fillId="2" borderId="0" xfId="0" applyFont="false" applyBorder="false" applyAlignment="false" applyProtection="false">
      <alignment horizontal="general" vertical="bottom" textRotation="0" wrapText="false" indent="0" shrinkToFit="false"/>
      <protection locked="true" hidden="false"/>
    </xf>
    <xf numFmtId="164" fontId="4" fillId="4" borderId="1" xfId="0" applyFont="true" applyBorder="true" applyAlignment="false" applyProtection="false">
      <alignment horizontal="general" vertical="bottom" textRotation="0" wrapText="false" indent="0" shrinkToFit="false"/>
      <protection locked="true" hidden="false"/>
    </xf>
    <xf numFmtId="164" fontId="4" fillId="4" borderId="2" xfId="0" applyFont="true" applyBorder="true" applyAlignment="false" applyProtection="false">
      <alignment horizontal="general" vertical="bottom" textRotation="0" wrapText="false" indent="0" shrinkToFit="false"/>
      <protection locked="true" hidden="false"/>
    </xf>
    <xf numFmtId="164" fontId="4" fillId="4" borderId="3" xfId="0" applyFont="true" applyBorder="true" applyAlignment="false" applyProtection="false">
      <alignment horizontal="general" vertical="bottom" textRotation="0" wrapText="false" indent="0" shrinkToFit="false"/>
      <protection locked="true" hidden="false"/>
    </xf>
    <xf numFmtId="167" fontId="0" fillId="2" borderId="4"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true" applyProtection="false">
      <alignment horizontal="center"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6" fontId="0" fillId="2" borderId="5" xfId="0" applyFont="false" applyBorder="true" applyAlignment="false" applyProtection="false">
      <alignment horizontal="general" vertical="bottom" textRotation="0" wrapText="false" indent="0" shrinkToFit="false"/>
      <protection locked="true" hidden="false"/>
    </xf>
    <xf numFmtId="166" fontId="0" fillId="2" borderId="6" xfId="0" applyFont="false" applyBorder="true" applyAlignment="false" applyProtection="false">
      <alignment horizontal="general" vertical="bottom" textRotation="0" wrapText="false" indent="0" shrinkToFit="false"/>
      <protection locked="true" hidden="false"/>
    </xf>
    <xf numFmtId="168" fontId="0" fillId="2" borderId="0" xfId="0" applyFont="false" applyBorder="false" applyAlignment="false" applyProtection="false">
      <alignment horizontal="general" vertical="bottom" textRotation="0" wrapText="false" indent="0" shrinkToFit="false"/>
      <protection locked="true" hidden="false"/>
    </xf>
    <xf numFmtId="167"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6" fontId="0" fillId="2" borderId="8" xfId="0" applyFont="false" applyBorder="true" applyAlignment="false" applyProtection="false">
      <alignment horizontal="general" vertical="bottom" textRotation="0" wrapText="false" indent="0" shrinkToFit="false"/>
      <protection locked="true" hidden="false"/>
    </xf>
    <xf numFmtId="168" fontId="0" fillId="2" borderId="8" xfId="0" applyFont="false" applyBorder="true" applyAlignment="false" applyProtection="false">
      <alignment horizontal="general" vertical="bottom" textRotation="0" wrapText="false" indent="0" shrinkToFit="false"/>
      <protection locked="true" hidden="false"/>
    </xf>
    <xf numFmtId="168" fontId="4" fillId="2" borderId="9" xfId="0" applyFont="true" applyBorder="true" applyAlignment="false" applyProtection="false">
      <alignment horizontal="general" vertical="bottom" textRotation="0" wrapText="false" indent="0" shrinkToFit="false"/>
      <protection locked="true" hidden="false"/>
    </xf>
    <xf numFmtId="167" fontId="0" fillId="2" borderId="10" xfId="0" applyFont="fals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true" applyProtection="false">
      <alignment horizontal="center" vertical="bottom" textRotation="0" wrapText="false" indent="0" shrinkToFit="false"/>
      <protection locked="true" hidden="false"/>
    </xf>
    <xf numFmtId="164" fontId="0" fillId="2" borderId="11" xfId="0" applyFont="true" applyBorder="true" applyAlignment="false" applyProtection="false">
      <alignment horizontal="general" vertical="bottom" textRotation="0" wrapText="false" indent="0" shrinkToFit="false"/>
      <protection locked="true" hidden="false"/>
    </xf>
    <xf numFmtId="168" fontId="0" fillId="2" borderId="12" xfId="0" applyFont="false" applyBorder="true" applyAlignment="false" applyProtection="false">
      <alignment horizontal="general" vertical="bottom" textRotation="0" wrapText="false" indent="0" shrinkToFit="false"/>
      <protection locked="true" hidden="false"/>
    </xf>
    <xf numFmtId="164" fontId="0" fillId="5" borderId="4" xfId="0" applyFont="true" applyBorder="true" applyAlignment="false" applyProtection="false">
      <alignment horizontal="general" vertical="bottom" textRotation="0" wrapText="false" indent="0" shrinkToFit="false"/>
      <protection locked="true" hidden="false"/>
    </xf>
    <xf numFmtId="168" fontId="0" fillId="2" borderId="5" xfId="0" applyFont="false" applyBorder="true" applyAlignment="false" applyProtection="false">
      <alignment horizontal="general" vertical="bottom" textRotation="0" wrapText="false" indent="0" shrinkToFit="false"/>
      <protection locked="true" hidden="false"/>
    </xf>
    <xf numFmtId="168" fontId="0" fillId="2" borderId="6" xfId="0" applyFont="false" applyBorder="true" applyAlignment="false" applyProtection="false">
      <alignment horizontal="general" vertical="bottom" textRotation="0" wrapText="false" indent="0" shrinkToFit="false"/>
      <protection locked="true" hidden="false"/>
    </xf>
    <xf numFmtId="164" fontId="0" fillId="2" borderId="7" xfId="0" applyFont="true" applyBorder="true" applyAlignment="false" applyProtection="false">
      <alignment horizontal="general" vertical="bottom" textRotation="0" wrapText="false" indent="0" shrinkToFit="false"/>
      <protection locked="true" hidden="false"/>
    </xf>
    <xf numFmtId="164" fontId="0" fillId="2" borderId="10" xfId="0" applyFont="true" applyBorder="true" applyAlignment="false" applyProtection="false">
      <alignment horizontal="general" vertical="bottom" textRotation="0" wrapText="false" indent="0" shrinkToFit="false"/>
      <protection locked="true" hidden="false"/>
    </xf>
    <xf numFmtId="168" fontId="0" fillId="2" borderId="11" xfId="0" applyFont="false" applyBorder="true" applyAlignment="false" applyProtection="false">
      <alignment horizontal="general" vertical="bottom" textRotation="0" wrapText="false" indent="0" shrinkToFit="false"/>
      <protection locked="true" hidden="false"/>
    </xf>
    <xf numFmtId="169" fontId="0" fillId="2" borderId="0" xfId="19" applyFont="true" applyBorder="true" applyAlignment="true" applyProtection="true">
      <alignment horizontal="general" vertical="bottom" textRotation="0" wrapText="false" indent="0" shrinkToFit="false"/>
      <protection locked="true" hidden="false"/>
    </xf>
    <xf numFmtId="170" fontId="0" fillId="2" borderId="12" xfId="0" applyFont="false" applyBorder="true" applyAlignment="false" applyProtection="false">
      <alignment horizontal="general" vertical="bottom" textRotation="0" wrapText="false" indent="0" shrinkToFit="false"/>
      <protection locked="true" hidden="false"/>
    </xf>
    <xf numFmtId="170" fontId="0" fillId="5" borderId="10" xfId="0" applyFont="false" applyBorder="true" applyAlignment="false" applyProtection="false">
      <alignment horizontal="general" vertical="bottom" textRotation="0" wrapText="false" indent="0" shrinkToFit="false"/>
      <protection locked="true" hidden="false"/>
    </xf>
    <xf numFmtId="168" fontId="4" fillId="2" borderId="0" xfId="0" applyFont="true" applyBorder="false" applyAlignment="false" applyProtection="false">
      <alignment horizontal="general" vertical="bottom" textRotation="0" wrapText="false" indent="0" shrinkToFit="false"/>
      <protection locked="true" hidden="false"/>
    </xf>
    <xf numFmtId="164" fontId="0" fillId="2" borderId="4" xfId="0" applyFont="true" applyBorder="true" applyAlignment="false" applyProtection="false">
      <alignment horizontal="general" vertical="bottom" textRotation="0" wrapText="false" indent="0" shrinkToFit="false"/>
      <protection locked="true" hidden="false"/>
    </xf>
    <xf numFmtId="164" fontId="0" fillId="6" borderId="4" xfId="0" applyFont="true" applyBorder="true" applyAlignment="false" applyProtection="false">
      <alignment horizontal="general" vertical="bottom" textRotation="0" wrapText="false" indent="0" shrinkToFit="false"/>
      <protection locked="true" hidden="false"/>
    </xf>
    <xf numFmtId="164" fontId="0" fillId="6" borderId="5" xfId="0" applyFont="false" applyBorder="true" applyAlignment="true" applyProtection="false">
      <alignment horizontal="center" vertical="bottom" textRotation="0" wrapText="false" indent="0" shrinkToFit="false"/>
      <protection locked="true" hidden="false"/>
    </xf>
    <xf numFmtId="164" fontId="0" fillId="6" borderId="5" xfId="0" applyFont="true" applyBorder="true" applyAlignment="false" applyProtection="false">
      <alignment horizontal="general" vertical="bottom" textRotation="0" wrapText="false" indent="0" shrinkToFit="false"/>
      <protection locked="true" hidden="false"/>
    </xf>
    <xf numFmtId="168" fontId="0" fillId="6" borderId="5" xfId="0" applyFont="false" applyBorder="true" applyAlignment="false" applyProtection="false">
      <alignment horizontal="general" vertical="bottom" textRotation="0" wrapText="false" indent="0" shrinkToFit="false"/>
      <protection locked="true" hidden="false"/>
    </xf>
    <xf numFmtId="168" fontId="0" fillId="6" borderId="6" xfId="0" applyFont="false" applyBorder="true" applyAlignment="false" applyProtection="false">
      <alignment horizontal="general" vertical="bottom" textRotation="0" wrapText="false" indent="0" shrinkToFit="false"/>
      <protection locked="true" hidden="false"/>
    </xf>
    <xf numFmtId="164" fontId="0" fillId="7" borderId="11" xfId="0" applyFont="false" applyBorder="true" applyAlignment="true" applyProtection="false">
      <alignment horizontal="center" vertical="bottom" textRotation="0" wrapText="false" indent="0" shrinkToFit="false"/>
      <protection locked="true" hidden="false"/>
    </xf>
    <xf numFmtId="164" fontId="0" fillId="7" borderId="11" xfId="0" applyFont="true" applyBorder="true" applyAlignment="false" applyProtection="false">
      <alignment horizontal="general" vertical="bottom" textRotation="0" wrapText="false" indent="0" shrinkToFit="false"/>
      <protection locked="true" hidden="false"/>
    </xf>
    <xf numFmtId="166" fontId="4" fillId="2" borderId="0" xfId="0" applyFont="true" applyBorder="false" applyAlignment="false" applyProtection="false">
      <alignment horizontal="general" vertical="bottom" textRotation="0" wrapText="false" indent="0" shrinkToFit="false"/>
      <protection locked="true" hidden="false"/>
    </xf>
    <xf numFmtId="171" fontId="4" fillId="4" borderId="1" xfId="0" applyFont="true" applyBorder="true" applyAlignment="false" applyProtection="false">
      <alignment horizontal="general" vertical="bottom" textRotation="0" wrapText="false" indent="0" shrinkToFit="false"/>
      <protection locked="true" hidden="false"/>
    </xf>
    <xf numFmtId="171" fontId="4" fillId="4" borderId="2" xfId="0" applyFont="true" applyBorder="true" applyAlignment="false" applyProtection="false">
      <alignment horizontal="general" vertical="bottom" textRotation="0" wrapText="false" indent="0" shrinkToFit="false"/>
      <protection locked="true" hidden="false"/>
    </xf>
    <xf numFmtId="164" fontId="0" fillId="2" borderId="4" xfId="0" applyFont="false" applyBorder="true" applyAlignment="true" applyProtection="false">
      <alignment horizontal="center" vertical="bottom" textRotation="0" wrapText="false" indent="0" shrinkToFit="false"/>
      <protection locked="true" hidden="false"/>
    </xf>
    <xf numFmtId="166" fontId="0" fillId="6"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true" applyProtection="false">
      <alignment horizontal="center" vertical="bottom" textRotation="0" wrapText="false" indent="0" shrinkToFit="false"/>
      <protection locked="true" hidden="false"/>
    </xf>
    <xf numFmtId="164" fontId="0" fillId="2" borderId="10" xfId="0" applyFont="false" applyBorder="true" applyAlignment="true" applyProtection="false">
      <alignment horizontal="center" vertical="bottom" textRotation="0" wrapText="false" indent="0" shrinkToFit="false"/>
      <protection locked="true" hidden="false"/>
    </xf>
    <xf numFmtId="164" fontId="4" fillId="2" borderId="9" xfId="0" applyFont="true" applyBorder="true" applyAlignment="true" applyProtection="false">
      <alignment horizontal="right" vertical="bottom" textRotation="0" wrapText="false" indent="0" shrinkToFit="false"/>
      <protection locked="true" hidden="false"/>
    </xf>
    <xf numFmtId="168" fontId="4" fillId="6" borderId="9" xfId="0" applyFont="true" applyBorder="true" applyAlignment="false" applyProtection="false">
      <alignment horizontal="general" vertical="bottom" textRotation="0" wrapText="false" indent="0" shrinkToFit="false"/>
      <protection locked="true" hidden="false"/>
    </xf>
    <xf numFmtId="166" fontId="0" fillId="6" borderId="5" xfId="0" applyFont="false" applyBorder="true" applyAlignment="false" applyProtection="false">
      <alignment horizontal="general" vertical="bottom" textRotation="0" wrapText="false" indent="0" shrinkToFit="false"/>
      <protection locked="true" hidden="false"/>
    </xf>
    <xf numFmtId="166" fontId="0" fillId="2" borderId="11" xfId="0" applyFont="false" applyBorder="true" applyAlignment="false" applyProtection="false">
      <alignment horizontal="general" vertical="bottom" textRotation="0" wrapText="false" indent="0" shrinkToFit="false"/>
      <protection locked="true" hidden="false"/>
    </xf>
    <xf numFmtId="166" fontId="0" fillId="6" borderId="11" xfId="0" applyFont="false" applyBorder="true" applyAlignment="false" applyProtection="false">
      <alignment horizontal="general" vertical="bottom" textRotation="0" wrapText="false" indent="0" shrinkToFit="false"/>
      <protection locked="true" hidden="false"/>
    </xf>
    <xf numFmtId="166" fontId="0" fillId="2" borderId="12"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left" vertical="bottom" textRotation="0" wrapText="false" indent="0" shrinkToFit="false"/>
      <protection locked="true" hidden="false"/>
    </xf>
    <xf numFmtId="164" fontId="0" fillId="2" borderId="0" xfId="0" applyFont="true" applyBorder="true" applyAlignment="true" applyProtection="false">
      <alignment horizontal="general" vertical="bottom" textRotation="0" wrapText="false" indent="0" shrinkToFit="false"/>
      <protection locked="true" hidden="false"/>
    </xf>
    <xf numFmtId="164" fontId="0" fillId="7" borderId="5" xfId="0" applyFont="false" applyBorder="true" applyAlignment="true" applyProtection="false">
      <alignment horizontal="center" vertical="bottom" textRotation="0" wrapText="false" indent="0" shrinkToFit="false"/>
      <protection locked="true" hidden="false"/>
    </xf>
    <xf numFmtId="164" fontId="0" fillId="7" borderId="5" xfId="0" applyFont="true" applyBorder="true" applyAlignment="false" applyProtection="false">
      <alignment horizontal="general" vertical="bottom" textRotation="0" wrapText="false" indent="0" shrinkToFit="false"/>
      <protection locked="true" hidden="false"/>
    </xf>
    <xf numFmtId="168" fontId="0" fillId="7" borderId="5" xfId="0" applyFont="false" applyBorder="true" applyAlignment="false" applyProtection="false">
      <alignment horizontal="general" vertical="bottom" textRotation="0" wrapText="false" indent="0" shrinkToFit="false"/>
      <protection locked="true" hidden="false"/>
    </xf>
    <xf numFmtId="168" fontId="0" fillId="7" borderId="6" xfId="0" applyFont="false" applyBorder="true" applyAlignment="false" applyProtection="false">
      <alignment horizontal="general" vertical="bottom" textRotation="0" wrapText="false" indent="0" shrinkToFit="false"/>
      <protection locked="true" hidden="false"/>
    </xf>
    <xf numFmtId="164" fontId="0" fillId="8" borderId="0" xfId="0" applyFont="false" applyBorder="false" applyAlignment="true" applyProtection="false">
      <alignment horizontal="center" vertical="bottom" textRotation="0" wrapText="false" indent="0" shrinkToFit="false"/>
      <protection locked="true" hidden="false"/>
    </xf>
    <xf numFmtId="164" fontId="0" fillId="8" borderId="0" xfId="0" applyFont="true" applyBorder="false" applyAlignment="false" applyProtection="false">
      <alignment horizontal="general" vertical="bottom" textRotation="0" wrapText="false" indent="0" shrinkToFit="false"/>
      <protection locked="true" hidden="false"/>
    </xf>
    <xf numFmtId="168" fontId="0" fillId="8" borderId="0" xfId="0" applyFont="false" applyBorder="false" applyAlignment="false" applyProtection="false">
      <alignment horizontal="general" vertical="bottom" textRotation="0" wrapText="false" indent="0" shrinkToFit="false"/>
      <protection locked="true" hidden="false"/>
    </xf>
    <xf numFmtId="168" fontId="0" fillId="8" borderId="8" xfId="0" applyFont="false" applyBorder="true" applyAlignment="false" applyProtection="false">
      <alignment horizontal="general" vertical="bottom" textRotation="0" wrapText="false" indent="0" shrinkToFit="false"/>
      <protection locked="true" hidden="false"/>
    </xf>
    <xf numFmtId="164" fontId="0" fillId="7" borderId="0" xfId="0" applyFont="false" applyBorder="false" applyAlignment="true" applyProtection="false">
      <alignment horizontal="center" vertical="bottom" textRotation="0" wrapText="fals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68" fontId="0" fillId="7" borderId="0" xfId="0" applyFont="false" applyBorder="false" applyAlignment="false" applyProtection="false">
      <alignment horizontal="general" vertical="bottom" textRotation="0" wrapText="false" indent="0" shrinkToFit="false"/>
      <protection locked="true" hidden="false"/>
    </xf>
    <xf numFmtId="168" fontId="0" fillId="7" borderId="8" xfId="0" applyFont="false" applyBorder="true" applyAlignment="false" applyProtection="false">
      <alignment horizontal="general" vertical="bottom" textRotation="0" wrapText="false" indent="0" shrinkToFit="false"/>
      <protection locked="true" hidden="false"/>
    </xf>
    <xf numFmtId="164" fontId="0" fillId="9" borderId="5" xfId="0" applyFont="false" applyBorder="true" applyAlignment="true" applyProtection="false">
      <alignment horizontal="center" vertical="bottom" textRotation="0" wrapText="false" indent="0" shrinkToFit="false"/>
      <protection locked="true" hidden="false"/>
    </xf>
    <xf numFmtId="164" fontId="0" fillId="9" borderId="5" xfId="0" applyFont="true" applyBorder="true" applyAlignment="false" applyProtection="false">
      <alignment horizontal="general" vertical="bottom" textRotation="0" wrapText="false" indent="0" shrinkToFit="false"/>
      <protection locked="true" hidden="false"/>
    </xf>
    <xf numFmtId="168" fontId="0" fillId="9" borderId="5" xfId="0" applyFont="false" applyBorder="true" applyAlignment="false" applyProtection="false">
      <alignment horizontal="general" vertical="bottom" textRotation="0" wrapText="false" indent="0" shrinkToFit="false"/>
      <protection locked="true" hidden="false"/>
    </xf>
    <xf numFmtId="168" fontId="0" fillId="9" borderId="6" xfId="0" applyFont="false" applyBorder="true" applyAlignment="false" applyProtection="false">
      <alignment horizontal="general" vertical="bottom" textRotation="0" wrapText="false" indent="0" shrinkToFit="false"/>
      <protection locked="true" hidden="false"/>
    </xf>
    <xf numFmtId="164" fontId="0" fillId="10" borderId="0" xfId="0" applyFont="false" applyBorder="false" applyAlignment="true" applyProtection="false">
      <alignment horizontal="center" vertical="bottom" textRotation="0" wrapText="false" indent="0" shrinkToFit="false"/>
      <protection locked="true" hidden="false"/>
    </xf>
    <xf numFmtId="164" fontId="0" fillId="10" borderId="0" xfId="0" applyFont="true" applyBorder="false" applyAlignment="false" applyProtection="false">
      <alignment horizontal="general" vertical="bottom" textRotation="0" wrapText="false" indent="0" shrinkToFit="false"/>
      <protection locked="true" hidden="false"/>
    </xf>
    <xf numFmtId="168" fontId="0" fillId="10" borderId="0" xfId="0" applyFont="false" applyBorder="false" applyAlignment="false" applyProtection="false">
      <alignment horizontal="general" vertical="bottom" textRotation="0" wrapText="false" indent="0" shrinkToFit="false"/>
      <protection locked="true" hidden="false"/>
    </xf>
    <xf numFmtId="168" fontId="0" fillId="10" borderId="8" xfId="0" applyFont="false" applyBorder="true" applyAlignment="false" applyProtection="false">
      <alignment horizontal="general" vertical="bottom" textRotation="0" wrapText="false" indent="0" shrinkToFit="false"/>
      <protection locked="true" hidden="false"/>
    </xf>
    <xf numFmtId="164" fontId="0" fillId="9" borderId="0" xfId="0" applyFont="false" applyBorder="false" applyAlignment="true" applyProtection="false">
      <alignment horizontal="center"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68" fontId="0" fillId="9" borderId="0" xfId="0" applyFont="false" applyBorder="false" applyAlignment="false" applyProtection="false">
      <alignment horizontal="general" vertical="bottom" textRotation="0" wrapText="false" indent="0" shrinkToFit="false"/>
      <protection locked="true" hidden="false"/>
    </xf>
    <xf numFmtId="168" fontId="0" fillId="9" borderId="8"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6" fontId="0" fillId="2" borderId="0" xfId="0" applyFont="fals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73" fontId="0" fillId="2" borderId="0" xfId="0" applyFont="false" applyBorder="false" applyAlignment="false" applyProtection="false">
      <alignment horizontal="general" vertical="bottom" textRotation="0" wrapText="false" indent="0" shrinkToFit="false"/>
      <protection locked="true" hidden="false"/>
    </xf>
    <xf numFmtId="170" fontId="0" fillId="2" borderId="13" xfId="0" applyFont="true" applyBorder="true" applyAlignment="false" applyProtection="false">
      <alignment horizontal="general" vertical="bottom" textRotation="0" wrapText="false" indent="0" shrinkToFit="false"/>
      <protection locked="true" hidden="false"/>
    </xf>
    <xf numFmtId="164" fontId="4" fillId="2" borderId="13" xfId="0" applyFont="true" applyBorder="true" applyAlignment="true" applyProtection="false">
      <alignment horizontal="left" vertical="bottom" textRotation="0" wrapText="false" indent="0" shrinkToFit="false"/>
      <protection locked="true" hidden="false"/>
    </xf>
    <xf numFmtId="164" fontId="4" fillId="2" borderId="13" xfId="0" applyFont="true" applyBorder="tru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7" fontId="0" fillId="2" borderId="14" xfId="0" applyFont="false" applyBorder="true" applyAlignment="false" applyProtection="false">
      <alignment horizontal="general" vertical="bottom" textRotation="0" wrapText="false" indent="0" shrinkToFit="false"/>
      <protection locked="true" hidden="false"/>
    </xf>
    <xf numFmtId="164" fontId="0" fillId="2" borderId="15" xfId="0" applyFont="false" applyBorder="true" applyAlignment="true" applyProtection="false">
      <alignment horizontal="center" vertical="bottom" textRotation="0" wrapText="false" indent="0" shrinkToFit="false"/>
      <protection locked="true" hidden="false"/>
    </xf>
    <xf numFmtId="164" fontId="0" fillId="2" borderId="15" xfId="0" applyFont="true" applyBorder="true" applyAlignment="false" applyProtection="false">
      <alignment horizontal="general" vertical="bottom" textRotation="0" wrapText="false" indent="0" shrinkToFit="false"/>
      <protection locked="true" hidden="false"/>
    </xf>
    <xf numFmtId="166" fontId="0" fillId="2" borderId="15" xfId="0" applyFont="false" applyBorder="true" applyAlignment="false" applyProtection="false">
      <alignment horizontal="general" vertical="bottom" textRotation="0" wrapText="false" indent="0" shrinkToFit="false"/>
      <protection locked="true" hidden="false"/>
    </xf>
    <xf numFmtId="166" fontId="0" fillId="2" borderId="16" xfId="0" applyFont="false" applyBorder="true" applyAlignment="false" applyProtection="false">
      <alignment horizontal="general" vertical="bottom" textRotation="0" wrapText="false" indent="0" shrinkToFit="false"/>
      <protection locked="true" hidden="false"/>
    </xf>
    <xf numFmtId="167" fontId="0" fillId="2" borderId="17" xfId="0" applyFont="false" applyBorder="true" applyAlignment="false" applyProtection="false">
      <alignment horizontal="general" vertical="bottom" textRotation="0" wrapText="false" indent="0" shrinkToFit="false"/>
      <protection locked="true" hidden="false"/>
    </xf>
    <xf numFmtId="168" fontId="0" fillId="2" borderId="18" xfId="0" applyFont="false" applyBorder="true" applyAlignment="false" applyProtection="false">
      <alignment horizontal="general" vertical="bottom" textRotation="0" wrapText="false" indent="0" shrinkToFit="false"/>
      <protection locked="true" hidden="false"/>
    </xf>
    <xf numFmtId="167" fontId="0" fillId="2" borderId="19" xfId="0" applyFont="false" applyBorder="true" applyAlignment="false" applyProtection="false">
      <alignment horizontal="general" vertical="bottom" textRotation="0" wrapText="false" indent="0" shrinkToFit="false"/>
      <protection locked="true" hidden="false"/>
    </xf>
    <xf numFmtId="164" fontId="0" fillId="2" borderId="20" xfId="0" applyFont="false" applyBorder="true" applyAlignment="true" applyProtection="false">
      <alignment horizontal="center" vertical="bottom" textRotation="0" wrapText="false" indent="0" shrinkToFit="false"/>
      <protection locked="true" hidden="false"/>
    </xf>
    <xf numFmtId="164" fontId="0" fillId="2" borderId="20" xfId="0" applyFont="true" applyBorder="true" applyAlignment="false" applyProtection="false">
      <alignment horizontal="general" vertical="bottom" textRotation="0" wrapText="false" indent="0" shrinkToFit="false"/>
      <protection locked="true" hidden="false"/>
    </xf>
    <xf numFmtId="168" fontId="0" fillId="2" borderId="21" xfId="0" applyFont="false" applyBorder="true" applyAlignment="false" applyProtection="false">
      <alignment horizontal="general" vertical="bottom" textRotation="0" wrapText="false" indent="0" shrinkToFit="false"/>
      <protection locked="true" hidden="false"/>
    </xf>
    <xf numFmtId="167"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8" fontId="0" fillId="2" borderId="0" xfId="0" applyFont="false" applyBorder="true" applyAlignment="false" applyProtection="false">
      <alignment horizontal="general" vertical="bottom" textRotation="0" wrapText="false" indent="0" shrinkToFit="false"/>
      <protection locked="true" hidden="false"/>
    </xf>
    <xf numFmtId="166" fontId="0" fillId="2" borderId="18"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5C7CB"/>
      <rgbColor rgb="FF81D41A"/>
      <rgbColor rgb="FFFFC000"/>
      <rgbColor rgb="FFFFBF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199800</xdr:colOff>
      <xdr:row>1</xdr:row>
      <xdr:rowOff>159480</xdr:rowOff>
    </xdr:from>
    <xdr:to>
      <xdr:col>2</xdr:col>
      <xdr:colOff>494280</xdr:colOff>
      <xdr:row>4</xdr:row>
      <xdr:rowOff>93960</xdr:rowOff>
    </xdr:to>
    <xdr:pic>
      <xdr:nvPicPr>
        <xdr:cNvPr id="0" name="Imagen 1" descr=""/>
        <xdr:cNvPicPr/>
      </xdr:nvPicPr>
      <xdr:blipFill>
        <a:blip r:embed="rId1"/>
        <a:stretch/>
      </xdr:blipFill>
      <xdr:spPr>
        <a:xfrm>
          <a:off x="507600" y="343440"/>
          <a:ext cx="1204560" cy="4870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76680</xdr:colOff>
      <xdr:row>4</xdr:row>
      <xdr:rowOff>123840</xdr:rowOff>
    </xdr:from>
    <xdr:to>
      <xdr:col>6</xdr:col>
      <xdr:colOff>583200</xdr:colOff>
      <xdr:row>19</xdr:row>
      <xdr:rowOff>8280</xdr:rowOff>
    </xdr:to>
    <xdr:pic>
      <xdr:nvPicPr>
        <xdr:cNvPr id="1" name="Imagen 2" descr=""/>
        <xdr:cNvPicPr/>
      </xdr:nvPicPr>
      <xdr:blipFill>
        <a:blip r:embed="rId1"/>
        <a:stretch/>
      </xdr:blipFill>
      <xdr:spPr>
        <a:xfrm>
          <a:off x="889200" y="786600"/>
          <a:ext cx="4570560" cy="232272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N3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4" activeCellId="0" sqref="B14"/>
    </sheetView>
  </sheetViews>
  <sheetFormatPr defaultColWidth="10.66015625" defaultRowHeight="14.5" zeroHeight="false" outlineLevelRow="0" outlineLevelCol="0"/>
  <cols>
    <col collapsed="false" customWidth="true" hidden="false" outlineLevel="0" max="1" min="1" style="0" width="4.36"/>
    <col collapsed="false" customWidth="true" hidden="false" outlineLevel="0" max="2" min="2" style="0" width="12.9"/>
    <col collapsed="false" customWidth="true" hidden="false" outlineLevel="0" max="4" min="4" style="0" width="34.54"/>
    <col collapsed="false" customWidth="true" hidden="false" outlineLevel="0" max="17" min="17" style="0" width="11.18"/>
  </cols>
  <sheetData>
    <row r="1" customFormat="false" ht="14.5" hidden="false" customHeight="false" outlineLevel="0" collapsed="false">
      <c r="A1" s="1"/>
      <c r="B1" s="1"/>
      <c r="C1" s="1"/>
      <c r="D1" s="1"/>
      <c r="E1" s="1"/>
      <c r="F1" s="1"/>
      <c r="G1" s="1"/>
      <c r="H1" s="1"/>
      <c r="I1" s="1"/>
      <c r="J1" s="1"/>
      <c r="K1" s="1"/>
      <c r="L1" s="1"/>
      <c r="M1" s="1"/>
      <c r="N1" s="1"/>
      <c r="O1" s="1"/>
      <c r="P1" s="1"/>
      <c r="Q1" s="1"/>
      <c r="R1" s="1"/>
      <c r="S1" s="1"/>
    </row>
    <row r="2" customFormat="false" ht="14.5" hidden="false" customHeight="false" outlineLevel="0" collapsed="false">
      <c r="A2" s="1"/>
      <c r="B2" s="1"/>
      <c r="C2" s="1"/>
      <c r="D2" s="1"/>
      <c r="E2" s="1"/>
      <c r="F2" s="1"/>
      <c r="G2" s="1"/>
      <c r="H2" s="1"/>
      <c r="I2" s="1"/>
      <c r="J2" s="1"/>
      <c r="K2" s="1"/>
      <c r="L2" s="1"/>
      <c r="M2" s="1"/>
      <c r="N2" s="1"/>
      <c r="O2" s="1"/>
      <c r="P2" s="1"/>
      <c r="Q2" s="1"/>
      <c r="R2" s="1"/>
      <c r="S2" s="1"/>
      <c r="T2" s="1"/>
    </row>
    <row r="3" customFormat="false" ht="14.5" hidden="false" customHeight="false" outlineLevel="0" collapsed="false">
      <c r="A3" s="1"/>
      <c r="B3" s="1"/>
      <c r="C3" s="1"/>
      <c r="D3" s="2" t="s">
        <v>0</v>
      </c>
      <c r="E3" s="1"/>
      <c r="F3" s="1"/>
      <c r="G3" s="1"/>
      <c r="H3" s="3" t="s">
        <v>1</v>
      </c>
      <c r="I3" s="4"/>
      <c r="J3" s="4"/>
      <c r="K3" s="1"/>
      <c r="L3" s="1"/>
      <c r="M3" s="1"/>
      <c r="N3" s="1"/>
      <c r="O3" s="1"/>
      <c r="P3" s="1"/>
      <c r="Q3" s="1"/>
      <c r="R3" s="1"/>
      <c r="S3" s="1"/>
      <c r="T3" s="1"/>
    </row>
    <row r="4" customFormat="false" ht="14.5" hidden="false" customHeight="false" outlineLevel="0" collapsed="false">
      <c r="A4" s="1"/>
      <c r="B4" s="1"/>
      <c r="C4" s="1"/>
      <c r="D4" s="2" t="s">
        <v>2</v>
      </c>
      <c r="E4" s="1"/>
      <c r="F4" s="1"/>
      <c r="G4" s="1"/>
      <c r="H4" s="3" t="s">
        <v>3</v>
      </c>
      <c r="I4" s="4"/>
      <c r="J4" s="4"/>
      <c r="K4" s="1"/>
      <c r="L4" s="1"/>
      <c r="M4" s="1"/>
      <c r="N4" s="1"/>
      <c r="O4" s="1"/>
      <c r="P4" s="1"/>
      <c r="Q4" s="1"/>
      <c r="R4" s="1"/>
      <c r="S4" s="1"/>
      <c r="T4" s="1"/>
    </row>
    <row r="5" customFormat="false" ht="14.5" hidden="false" customHeight="false" outlineLevel="0" collapsed="false">
      <c r="A5" s="1"/>
      <c r="B5" s="1"/>
      <c r="C5" s="1"/>
      <c r="D5" s="2" t="s">
        <v>4</v>
      </c>
      <c r="E5" s="1"/>
      <c r="F5" s="1"/>
      <c r="G5" s="1"/>
      <c r="H5" s="1"/>
      <c r="I5" s="1"/>
      <c r="J5" s="1"/>
      <c r="K5" s="1"/>
      <c r="L5" s="1"/>
      <c r="M5" s="1"/>
      <c r="N5" s="1"/>
      <c r="O5" s="1"/>
      <c r="P5" s="1"/>
      <c r="Q5" s="1"/>
      <c r="R5" s="1"/>
      <c r="S5" s="1"/>
      <c r="T5" s="1"/>
    </row>
    <row r="6" customFormat="false" ht="14.5" hidden="false" customHeight="false" outlineLevel="0" collapsed="false">
      <c r="A6" s="5"/>
      <c r="B6" s="5"/>
      <c r="C6" s="5"/>
      <c r="D6" s="5"/>
      <c r="E6" s="5"/>
      <c r="F6" s="5"/>
      <c r="G6" s="5"/>
      <c r="H6" s="5"/>
      <c r="I6" s="5"/>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customFormat="false" ht="14.5" hidden="false" customHeight="false" outlineLevel="0" collapsed="false">
      <c r="A7" s="5"/>
      <c r="B7" s="6" t="s">
        <v>5</v>
      </c>
      <c r="C7" s="1"/>
      <c r="D7" s="1"/>
      <c r="E7" s="1"/>
      <c r="F7" s="1"/>
      <c r="G7" s="1"/>
      <c r="H7" s="1"/>
      <c r="I7" s="5"/>
      <c r="J7" s="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customFormat="false" ht="14.5" hidden="false" customHeight="false" outlineLevel="0" collapsed="false">
      <c r="A8" s="1"/>
      <c r="B8" s="1"/>
      <c r="C8" s="1"/>
      <c r="D8" s="1"/>
      <c r="E8" s="1"/>
      <c r="F8" s="1"/>
      <c r="G8" s="1"/>
      <c r="H8" s="1"/>
      <c r="I8" s="1"/>
      <c r="J8" s="1"/>
      <c r="K8" s="1"/>
      <c r="L8" s="1"/>
      <c r="M8" s="1"/>
      <c r="N8" s="1"/>
      <c r="O8" s="1"/>
      <c r="P8" s="1"/>
      <c r="Q8" s="1"/>
      <c r="R8" s="1"/>
      <c r="S8" s="1"/>
      <c r="T8" s="1"/>
      <c r="U8" s="1"/>
      <c r="V8" s="1"/>
      <c r="W8" s="1"/>
      <c r="X8" s="1"/>
      <c r="Y8" s="1"/>
      <c r="Z8" s="1"/>
    </row>
    <row r="9" customFormat="false" ht="14.5" hidden="false" customHeight="false" outlineLevel="0" collapsed="false">
      <c r="A9" s="1"/>
      <c r="B9" s="2" t="s">
        <v>6</v>
      </c>
      <c r="C9" s="1"/>
      <c r="D9" s="1"/>
      <c r="E9" s="1"/>
      <c r="F9" s="1"/>
      <c r="G9" s="1"/>
      <c r="H9" s="1"/>
      <c r="I9" s="1"/>
      <c r="J9" s="1"/>
      <c r="K9" s="1"/>
      <c r="L9" s="1"/>
      <c r="M9" s="1"/>
      <c r="N9" s="1"/>
      <c r="O9" s="1"/>
      <c r="P9" s="1"/>
      <c r="Q9" s="1"/>
      <c r="R9" s="1"/>
      <c r="S9" s="1"/>
      <c r="T9" s="1"/>
      <c r="U9" s="1"/>
      <c r="V9" s="1"/>
      <c r="W9" s="1"/>
      <c r="X9" s="1"/>
      <c r="Y9" s="1"/>
      <c r="Z9" s="1"/>
    </row>
    <row r="10" customFormat="false" ht="14.5" hidden="false" customHeight="true" outlineLevel="0" collapsed="false">
      <c r="A10" s="1"/>
      <c r="B10" s="7" t="s">
        <v>7</v>
      </c>
      <c r="C10" s="7"/>
      <c r="D10" s="7"/>
      <c r="E10" s="7"/>
      <c r="F10" s="7"/>
      <c r="G10" s="7"/>
      <c r="H10" s="7"/>
      <c r="I10" s="7"/>
      <c r="J10" s="7"/>
      <c r="K10" s="1"/>
      <c r="L10" s="1"/>
      <c r="M10" s="1"/>
      <c r="N10" s="1"/>
      <c r="O10" s="1"/>
      <c r="P10" s="1"/>
      <c r="Q10" s="1"/>
      <c r="R10" s="1"/>
      <c r="S10" s="1"/>
      <c r="T10" s="1"/>
      <c r="U10" s="1"/>
      <c r="V10" s="1"/>
      <c r="W10" s="1"/>
      <c r="X10" s="1"/>
      <c r="Y10" s="1"/>
      <c r="Z10" s="1"/>
    </row>
    <row r="11" customFormat="false" ht="14.5" hidden="false" customHeight="false" outlineLevel="0" collapsed="false">
      <c r="A11" s="1"/>
      <c r="B11" s="7"/>
      <c r="C11" s="7"/>
      <c r="D11" s="7"/>
      <c r="E11" s="7"/>
      <c r="F11" s="7"/>
      <c r="G11" s="7"/>
      <c r="H11" s="7"/>
      <c r="I11" s="7"/>
      <c r="J11" s="7"/>
      <c r="K11" s="1"/>
      <c r="L11" s="1"/>
      <c r="M11" s="1"/>
      <c r="N11" s="1"/>
      <c r="O11" s="1"/>
      <c r="P11" s="1"/>
      <c r="Q11" s="1"/>
      <c r="R11" s="1"/>
      <c r="S11" s="1"/>
      <c r="T11" s="1"/>
      <c r="U11" s="1"/>
      <c r="V11" s="1"/>
      <c r="W11" s="1"/>
      <c r="X11" s="1"/>
      <c r="Y11" s="1"/>
      <c r="Z11" s="1"/>
    </row>
    <row r="12" customFormat="false" ht="14.5" hidden="false" customHeight="false" outlineLevel="0" collapsed="false">
      <c r="A12" s="1"/>
      <c r="B12" s="1" t="s">
        <v>8</v>
      </c>
      <c r="C12" s="1"/>
      <c r="D12" s="1"/>
      <c r="E12" s="1"/>
      <c r="F12" s="1"/>
      <c r="G12" s="1"/>
      <c r="H12" s="1"/>
      <c r="I12" s="1"/>
      <c r="J12" s="1"/>
      <c r="K12" s="1"/>
      <c r="L12" s="1"/>
      <c r="M12" s="1"/>
      <c r="N12" s="1"/>
      <c r="O12" s="1"/>
      <c r="P12" s="1"/>
      <c r="Q12" s="1"/>
      <c r="R12" s="1"/>
      <c r="S12" s="1"/>
      <c r="T12" s="1"/>
      <c r="U12" s="1"/>
      <c r="V12" s="1"/>
      <c r="W12" s="1"/>
      <c r="X12" s="1"/>
      <c r="Y12" s="1"/>
      <c r="Z12" s="1"/>
    </row>
    <row r="13" customFormat="false" ht="14.5" hidden="false" customHeight="false" outlineLevel="0" collapsed="false">
      <c r="A13" s="1"/>
      <c r="B13" s="1" t="s">
        <v>9</v>
      </c>
      <c r="C13" s="1"/>
      <c r="D13" s="1"/>
      <c r="E13" s="1"/>
      <c r="F13" s="1"/>
      <c r="G13" s="1"/>
      <c r="H13" s="1"/>
      <c r="I13" s="1"/>
      <c r="J13" s="1"/>
      <c r="K13" s="1"/>
      <c r="L13" s="1"/>
      <c r="M13" s="1"/>
      <c r="N13" s="1"/>
      <c r="O13" s="1"/>
      <c r="P13" s="1"/>
      <c r="Q13" s="1"/>
      <c r="R13" s="1"/>
      <c r="S13" s="1"/>
      <c r="T13" s="1"/>
      <c r="U13" s="1"/>
      <c r="V13" s="1"/>
      <c r="W13" s="1"/>
      <c r="X13" s="1"/>
      <c r="Y13" s="1"/>
      <c r="Z13" s="1"/>
    </row>
    <row r="14" customFormat="false" ht="14.5" hidden="false" customHeight="false" outlineLevel="0" collapsed="false">
      <c r="A14" s="1"/>
      <c r="B14" s="1"/>
      <c r="C14" s="1"/>
      <c r="D14" s="1"/>
      <c r="E14" s="8" t="n">
        <f aca="false">+SUM(E16:E30)</f>
        <v>12438.8</v>
      </c>
      <c r="F14" s="8" t="n">
        <f aca="false">+SUM(F16:F30)</f>
        <v>12438.8</v>
      </c>
      <c r="G14" s="1"/>
      <c r="H14" s="1"/>
      <c r="I14" s="1"/>
      <c r="J14" s="1"/>
      <c r="K14" s="1"/>
      <c r="L14" s="1"/>
      <c r="M14" s="1"/>
      <c r="N14" s="1"/>
      <c r="O14" s="1"/>
      <c r="P14" s="1"/>
      <c r="Q14" s="1"/>
      <c r="R14" s="1"/>
      <c r="S14" s="1"/>
      <c r="T14" s="1"/>
      <c r="U14" s="1"/>
      <c r="V14" s="1"/>
      <c r="W14" s="1"/>
      <c r="X14" s="1"/>
      <c r="Y14" s="1"/>
      <c r="Z14" s="1"/>
    </row>
    <row r="15" customFormat="false" ht="14.5" hidden="false" customHeight="false" outlineLevel="0" collapsed="false">
      <c r="A15" s="1"/>
      <c r="B15" s="9" t="s">
        <v>10</v>
      </c>
      <c r="C15" s="10" t="s">
        <v>11</v>
      </c>
      <c r="D15" s="10" t="s">
        <v>1</v>
      </c>
      <c r="E15" s="10" t="s">
        <v>12</v>
      </c>
      <c r="F15" s="11" t="s">
        <v>13</v>
      </c>
      <c r="G15" s="1"/>
      <c r="H15" s="2" t="s">
        <v>14</v>
      </c>
      <c r="I15" s="1"/>
      <c r="J15" s="1"/>
      <c r="K15" s="1"/>
      <c r="L15" s="1"/>
      <c r="M15" s="1"/>
      <c r="N15" s="1"/>
      <c r="O15" s="1"/>
      <c r="P15" s="1"/>
      <c r="Q15" s="1"/>
      <c r="R15" s="1"/>
      <c r="S15" s="1"/>
      <c r="T15" s="1"/>
      <c r="U15" s="1"/>
      <c r="V15" s="1"/>
      <c r="W15" s="1"/>
      <c r="X15" s="1"/>
      <c r="Y15" s="1"/>
      <c r="Z15" s="1"/>
    </row>
    <row r="16" customFormat="false" ht="14.5" hidden="false" customHeight="false" outlineLevel="0" collapsed="false">
      <c r="A16" s="1"/>
      <c r="B16" s="12" t="s">
        <v>15</v>
      </c>
      <c r="C16" s="13" t="n">
        <v>203</v>
      </c>
      <c r="D16" s="14" t="s">
        <v>16</v>
      </c>
      <c r="E16" s="15" t="n">
        <f aca="false">J19</f>
        <v>10280</v>
      </c>
      <c r="F16" s="16"/>
      <c r="G16" s="1"/>
      <c r="H16" s="1" t="s">
        <v>17</v>
      </c>
      <c r="I16" s="1"/>
      <c r="J16" s="17" t="n">
        <v>10000</v>
      </c>
      <c r="K16" s="1" t="s">
        <v>18</v>
      </c>
      <c r="L16" s="1"/>
      <c r="M16" s="1"/>
      <c r="N16" s="1"/>
      <c r="O16" s="1"/>
      <c r="P16" s="1"/>
      <c r="Q16" s="1"/>
      <c r="R16" s="1"/>
      <c r="S16" s="1"/>
      <c r="T16" s="1"/>
      <c r="U16" s="1"/>
      <c r="V16" s="1"/>
      <c r="W16" s="1"/>
      <c r="X16" s="1"/>
      <c r="Y16" s="1"/>
      <c r="Z16" s="1"/>
    </row>
    <row r="17" customFormat="false" ht="14.5" hidden="false" customHeight="false" outlineLevel="0" collapsed="false">
      <c r="A17" s="1"/>
      <c r="B17" s="18" t="str">
        <f aca="false">+B16</f>
        <v>Compra</v>
      </c>
      <c r="C17" s="19" t="n">
        <v>472</v>
      </c>
      <c r="D17" s="1" t="s">
        <v>19</v>
      </c>
      <c r="E17" s="8" t="n">
        <f aca="false">E16*0.21</f>
        <v>2158.8</v>
      </c>
      <c r="F17" s="20"/>
      <c r="G17" s="1"/>
      <c r="H17" s="1" t="s">
        <v>20</v>
      </c>
      <c r="I17" s="1"/>
      <c r="J17" s="17" t="n">
        <v>190</v>
      </c>
      <c r="K17" s="1" t="s">
        <v>18</v>
      </c>
      <c r="L17" s="1"/>
      <c r="M17" s="1"/>
      <c r="N17" s="1"/>
      <c r="O17" s="1"/>
      <c r="P17" s="1"/>
      <c r="Q17" s="1"/>
      <c r="R17" s="1"/>
      <c r="S17" s="1"/>
      <c r="T17" s="1"/>
      <c r="U17" s="1"/>
      <c r="V17" s="1"/>
      <c r="W17" s="1"/>
      <c r="X17" s="1"/>
      <c r="Y17" s="1"/>
      <c r="Z17" s="1"/>
    </row>
    <row r="18" customFormat="false" ht="13.8" hidden="false" customHeight="false" outlineLevel="0" collapsed="false">
      <c r="A18" s="1"/>
      <c r="B18" s="18" t="str">
        <f aca="false">+B16</f>
        <v>Compra</v>
      </c>
      <c r="C18" s="19" t="n">
        <v>523</v>
      </c>
      <c r="D18" s="1" t="s">
        <v>21</v>
      </c>
      <c r="E18" s="8"/>
      <c r="F18" s="20" t="n">
        <f aca="false">J16*1.21</f>
        <v>12100</v>
      </c>
      <c r="G18" s="1"/>
      <c r="H18" s="1" t="s">
        <v>22</v>
      </c>
      <c r="I18" s="1"/>
      <c r="J18" s="17" t="n">
        <v>90</v>
      </c>
      <c r="K18" s="1" t="s">
        <v>18</v>
      </c>
      <c r="L18" s="1"/>
      <c r="M18" s="1"/>
      <c r="N18" s="1"/>
      <c r="O18" s="1"/>
      <c r="P18" s="1"/>
      <c r="Q18" s="1"/>
      <c r="R18" s="1"/>
      <c r="S18" s="1"/>
      <c r="T18" s="1"/>
      <c r="U18" s="1"/>
      <c r="V18" s="1"/>
      <c r="W18" s="1"/>
      <c r="X18" s="1"/>
      <c r="Y18" s="1"/>
      <c r="Z18" s="1"/>
    </row>
    <row r="19" customFormat="false" ht="15" hidden="false" customHeight="false" outlineLevel="0" collapsed="false">
      <c r="A19" s="1"/>
      <c r="B19" s="18" t="str">
        <f aca="false">+B18</f>
        <v>Compra</v>
      </c>
      <c r="C19" s="19" t="n">
        <v>410</v>
      </c>
      <c r="D19" s="1" t="s">
        <v>23</v>
      </c>
      <c r="E19" s="1"/>
      <c r="F19" s="21" t="n">
        <f aca="false">J17*1.21</f>
        <v>229.9</v>
      </c>
      <c r="G19" s="1"/>
      <c r="H19" s="1"/>
      <c r="I19" s="1"/>
      <c r="J19" s="22" t="n">
        <f aca="false">+SUM(J16:J18)</f>
        <v>10280</v>
      </c>
      <c r="K19" s="1"/>
      <c r="L19" s="1"/>
      <c r="M19" s="1"/>
      <c r="N19" s="1"/>
      <c r="O19" s="1"/>
      <c r="P19" s="1"/>
      <c r="Q19" s="1"/>
      <c r="R19" s="1"/>
      <c r="S19" s="1"/>
      <c r="T19" s="1"/>
      <c r="U19" s="1"/>
      <c r="V19" s="1"/>
      <c r="W19" s="1"/>
      <c r="X19" s="1"/>
      <c r="Y19" s="1"/>
      <c r="Z19" s="1"/>
    </row>
    <row r="20" customFormat="false" ht="15" hidden="false" customHeight="false" outlineLevel="0" collapsed="false">
      <c r="A20" s="1"/>
      <c r="B20" s="23" t="str">
        <f aca="false">+B19</f>
        <v>Compra</v>
      </c>
      <c r="C20" s="24" t="n">
        <v>572</v>
      </c>
      <c r="D20" s="25" t="s">
        <v>24</v>
      </c>
      <c r="E20" s="25"/>
      <c r="F20" s="26" t="n">
        <f aca="false">J18*1.21</f>
        <v>108.9</v>
      </c>
      <c r="G20" s="1"/>
      <c r="H20" s="1"/>
      <c r="I20" s="1"/>
      <c r="J20" s="1"/>
      <c r="K20" s="1"/>
      <c r="L20" s="1"/>
      <c r="M20" s="1"/>
      <c r="N20" s="1"/>
      <c r="O20" s="1"/>
      <c r="P20" s="1"/>
      <c r="Q20" s="1"/>
      <c r="R20" s="1"/>
      <c r="S20" s="1"/>
      <c r="T20" s="1"/>
      <c r="U20" s="1"/>
      <c r="V20" s="1"/>
      <c r="W20" s="1"/>
      <c r="X20" s="1"/>
      <c r="Y20" s="1"/>
      <c r="Z20" s="1"/>
    </row>
    <row r="21" customFormat="false" ht="14.5"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row>
    <row r="22" customFormat="false" ht="14.5"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row>
    <row r="23" customFormat="false" ht="14.5" hidden="false" customHeight="false" outlineLevel="0" collapsed="false">
      <c r="A23" s="1"/>
      <c r="B23" s="1" t="s">
        <v>25</v>
      </c>
      <c r="C23" s="1"/>
      <c r="D23" s="1"/>
      <c r="E23" s="1"/>
      <c r="F23" s="1"/>
      <c r="G23" s="1"/>
      <c r="H23" s="1"/>
      <c r="I23" s="1"/>
      <c r="J23" s="1"/>
      <c r="K23" s="1"/>
      <c r="L23" s="1"/>
      <c r="M23" s="1"/>
      <c r="N23" s="1"/>
      <c r="O23" s="1"/>
      <c r="P23" s="1"/>
      <c r="Q23" s="1"/>
      <c r="R23" s="1"/>
      <c r="S23" s="1"/>
      <c r="T23" s="1"/>
      <c r="U23" s="1"/>
      <c r="V23" s="1"/>
      <c r="W23" s="1"/>
      <c r="X23" s="1"/>
      <c r="Y23" s="1"/>
      <c r="Z23" s="1"/>
    </row>
    <row r="24" customFormat="false" ht="14.5" hidden="false" customHeight="true" outlineLevel="0" collapsed="false">
      <c r="A24" s="1"/>
      <c r="B24" s="7" t="s">
        <v>26</v>
      </c>
      <c r="C24" s="7"/>
      <c r="D24" s="7"/>
      <c r="E24" s="7"/>
      <c r="F24" s="7"/>
      <c r="G24" s="7"/>
      <c r="H24" s="7"/>
      <c r="I24" s="1"/>
      <c r="J24" s="1"/>
      <c r="K24" s="1"/>
      <c r="L24" s="1"/>
      <c r="M24" s="1"/>
      <c r="N24" s="1"/>
      <c r="O24" s="1"/>
      <c r="P24" s="1"/>
      <c r="Q24" s="1"/>
      <c r="R24" s="1"/>
      <c r="S24" s="1"/>
      <c r="T24" s="1"/>
      <c r="U24" s="1"/>
      <c r="V24" s="1"/>
      <c r="W24" s="1"/>
      <c r="X24" s="1"/>
      <c r="Y24" s="1"/>
      <c r="Z24" s="1"/>
    </row>
    <row r="25" customFormat="false" ht="14.5" hidden="false" customHeight="true" outlineLevel="0" collapsed="false">
      <c r="A25" s="1"/>
      <c r="B25" s="7" t="s">
        <v>27</v>
      </c>
      <c r="C25" s="7"/>
      <c r="D25" s="7"/>
      <c r="E25" s="7"/>
      <c r="F25" s="7"/>
      <c r="G25" s="7"/>
      <c r="H25" s="7"/>
      <c r="I25" s="1"/>
      <c r="J25" s="1"/>
      <c r="K25" s="1"/>
      <c r="L25" s="1"/>
      <c r="M25" s="1"/>
      <c r="N25" s="1"/>
      <c r="O25" s="1"/>
      <c r="P25" s="1"/>
      <c r="Q25" s="1"/>
      <c r="R25" s="1"/>
      <c r="S25" s="1"/>
      <c r="T25" s="1"/>
      <c r="U25" s="1"/>
      <c r="V25" s="1"/>
      <c r="W25" s="1"/>
      <c r="X25" s="1"/>
      <c r="Y25" s="1"/>
      <c r="Z25" s="1"/>
    </row>
    <row r="26" customFormat="false" ht="14.5" hidden="false" customHeight="false" outlineLevel="0" collapsed="false">
      <c r="A26" s="1"/>
      <c r="B26" s="7"/>
      <c r="C26" s="7"/>
      <c r="D26" s="7"/>
      <c r="E26" s="7"/>
      <c r="F26" s="7"/>
      <c r="G26" s="7"/>
      <c r="H26" s="7"/>
      <c r="I26" s="1"/>
      <c r="J26" s="1"/>
      <c r="K26" s="1"/>
      <c r="L26" s="1"/>
      <c r="M26" s="1"/>
      <c r="N26" s="1"/>
      <c r="O26" s="1"/>
      <c r="P26" s="1"/>
      <c r="Q26" s="1"/>
      <c r="R26" s="1"/>
      <c r="S26" s="1"/>
      <c r="T26" s="1"/>
      <c r="U26" s="1"/>
      <c r="V26" s="1"/>
      <c r="W26" s="1"/>
      <c r="X26" s="1"/>
      <c r="Y26" s="1"/>
      <c r="Z26" s="1"/>
    </row>
    <row r="27" customFormat="false" ht="14.5" hidden="false" customHeight="false" outlineLevel="0" collapsed="false">
      <c r="A27" s="1"/>
      <c r="B27" s="7"/>
      <c r="C27" s="7"/>
      <c r="D27" s="7"/>
      <c r="E27" s="7"/>
      <c r="F27" s="7"/>
      <c r="G27" s="7"/>
      <c r="H27" s="7"/>
      <c r="I27" s="1"/>
      <c r="J27" s="1"/>
      <c r="K27" s="1"/>
      <c r="L27" s="1"/>
      <c r="M27" s="1"/>
      <c r="N27" s="1"/>
      <c r="O27" s="1"/>
      <c r="P27" s="1"/>
      <c r="Q27" s="1"/>
      <c r="R27" s="1"/>
      <c r="S27" s="1"/>
      <c r="T27" s="1"/>
      <c r="U27" s="1"/>
      <c r="V27" s="1"/>
      <c r="W27" s="1"/>
      <c r="X27" s="1"/>
      <c r="Y27" s="1"/>
      <c r="Z27" s="1"/>
    </row>
    <row r="28" customFormat="false" ht="14.5" hidden="false" customHeight="false" outlineLevel="0" collapsed="false">
      <c r="A28" s="1"/>
      <c r="B28" s="7"/>
      <c r="C28" s="7"/>
      <c r="D28" s="7"/>
      <c r="E28" s="7"/>
      <c r="F28" s="7"/>
      <c r="G28" s="7"/>
      <c r="H28" s="7"/>
      <c r="I28" s="1"/>
      <c r="J28" s="1"/>
      <c r="K28" s="1"/>
      <c r="L28" s="1"/>
      <c r="M28" s="1"/>
      <c r="N28" s="1"/>
      <c r="O28" s="1"/>
      <c r="P28" s="1"/>
      <c r="Q28" s="1"/>
      <c r="R28" s="1"/>
      <c r="S28" s="1"/>
      <c r="T28" s="1"/>
      <c r="U28" s="1"/>
      <c r="V28" s="1"/>
      <c r="W28" s="1"/>
      <c r="X28" s="1"/>
      <c r="Y28" s="1"/>
      <c r="Z28" s="1"/>
    </row>
    <row r="29" customFormat="false" ht="14.5" hidden="false" customHeight="false" outlineLevel="0" collapsed="false">
      <c r="A29" s="1"/>
      <c r="B29" s="1" t="s">
        <v>8</v>
      </c>
      <c r="C29" s="1"/>
      <c r="D29" s="1"/>
      <c r="E29" s="1"/>
      <c r="F29" s="1"/>
      <c r="G29" s="1"/>
      <c r="H29" s="2" t="s">
        <v>14</v>
      </c>
      <c r="I29" s="1"/>
      <c r="J29" s="1"/>
      <c r="K29" s="1"/>
      <c r="L29" s="1"/>
      <c r="M29" s="1"/>
      <c r="N29" s="1"/>
      <c r="O29" s="1"/>
      <c r="P29" s="1"/>
      <c r="Q29" s="1"/>
      <c r="R29" s="1"/>
      <c r="S29" s="1"/>
      <c r="T29" s="1"/>
      <c r="U29" s="1"/>
      <c r="V29" s="1"/>
      <c r="W29" s="1"/>
      <c r="X29" s="1"/>
      <c r="Y29" s="1"/>
      <c r="Z29" s="1"/>
    </row>
    <row r="30" customFormat="false" ht="14.5" hidden="false" customHeight="false" outlineLevel="0" collapsed="false">
      <c r="A30" s="1"/>
      <c r="B30" s="1" t="s">
        <v>28</v>
      </c>
      <c r="C30" s="1"/>
      <c r="D30" s="1"/>
      <c r="E30" s="1"/>
      <c r="F30" s="1"/>
      <c r="G30" s="1"/>
      <c r="H30" s="1" t="s">
        <v>29</v>
      </c>
      <c r="I30" s="1"/>
      <c r="J30" s="17" t="n">
        <v>6000</v>
      </c>
      <c r="K30" s="1"/>
      <c r="L30" s="1"/>
      <c r="M30" s="1"/>
      <c r="N30" s="1"/>
      <c r="O30" s="1"/>
      <c r="P30" s="1"/>
      <c r="Q30" s="1"/>
      <c r="R30" s="1"/>
      <c r="S30" s="1"/>
      <c r="T30" s="1"/>
      <c r="U30" s="1"/>
      <c r="V30" s="1"/>
      <c r="W30" s="1"/>
      <c r="X30" s="1"/>
      <c r="Y30" s="1"/>
      <c r="Z30" s="1"/>
    </row>
    <row r="31" customFormat="false" ht="14.5" hidden="false" customHeight="false" outlineLevel="0" collapsed="false">
      <c r="A31" s="1"/>
      <c r="B31" s="1"/>
      <c r="C31" s="1"/>
      <c r="D31" s="1"/>
      <c r="E31" s="1"/>
      <c r="F31" s="1"/>
      <c r="G31" s="1"/>
      <c r="H31" s="1" t="s">
        <v>30</v>
      </c>
      <c r="I31" s="1"/>
      <c r="J31" s="17" t="n">
        <v>2500</v>
      </c>
      <c r="K31" s="1"/>
      <c r="L31" s="1"/>
      <c r="M31" s="1"/>
      <c r="N31" s="1"/>
      <c r="O31" s="1"/>
      <c r="P31" s="1"/>
      <c r="Q31" s="1"/>
      <c r="R31" s="1"/>
      <c r="S31" s="1"/>
      <c r="T31" s="1"/>
      <c r="U31" s="1"/>
      <c r="V31" s="1"/>
      <c r="W31" s="1"/>
      <c r="X31" s="1"/>
      <c r="Y31" s="1"/>
      <c r="Z31" s="1"/>
    </row>
    <row r="32" customFormat="false" ht="14.5" hidden="false" customHeight="false" outlineLevel="0" collapsed="false">
      <c r="A32" s="1"/>
      <c r="B32" s="1"/>
      <c r="C32" s="1"/>
      <c r="D32" s="1"/>
      <c r="E32" s="8" t="n">
        <f aca="false">+SUM(E34:E48)</f>
        <v>20497.6</v>
      </c>
      <c r="F32" s="8" t="n">
        <f aca="false">+SUM(F34:F48)</f>
        <v>20497.6</v>
      </c>
      <c r="G32" s="1"/>
      <c r="H32" s="1" t="s">
        <v>31</v>
      </c>
      <c r="I32" s="1"/>
      <c r="J32" s="17" t="n">
        <v>500</v>
      </c>
      <c r="K32" s="1"/>
      <c r="L32" s="1"/>
      <c r="M32" s="1"/>
      <c r="N32" s="1"/>
      <c r="O32" s="1"/>
      <c r="P32" s="1"/>
      <c r="Q32" s="1"/>
      <c r="R32" s="1"/>
      <c r="S32" s="1"/>
      <c r="T32" s="1"/>
      <c r="U32" s="1"/>
      <c r="V32" s="1"/>
      <c r="W32" s="1"/>
      <c r="X32" s="1"/>
      <c r="Y32" s="1"/>
      <c r="Z32" s="1"/>
    </row>
    <row r="33" customFormat="false" ht="14.5" hidden="false" customHeight="false" outlineLevel="0" collapsed="false">
      <c r="A33" s="1"/>
      <c r="B33" s="9" t="s">
        <v>10</v>
      </c>
      <c r="C33" s="10" t="s">
        <v>11</v>
      </c>
      <c r="D33" s="10" t="s">
        <v>1</v>
      </c>
      <c r="E33" s="10" t="s">
        <v>12</v>
      </c>
      <c r="F33" s="11" t="s">
        <v>13</v>
      </c>
      <c r="G33" s="1"/>
      <c r="H33" s="1" t="s">
        <v>32</v>
      </c>
      <c r="I33" s="1"/>
      <c r="J33" s="17" t="n">
        <v>560</v>
      </c>
      <c r="K33" s="1"/>
      <c r="L33" s="1"/>
      <c r="M33" s="1"/>
      <c r="N33" s="1"/>
      <c r="O33" s="1"/>
      <c r="P33" s="1"/>
      <c r="Q33" s="1"/>
      <c r="R33" s="1"/>
      <c r="S33" s="1"/>
      <c r="T33" s="1"/>
      <c r="U33" s="1"/>
      <c r="V33" s="1"/>
      <c r="W33" s="1"/>
      <c r="X33" s="1"/>
      <c r="Y33" s="1"/>
      <c r="Z33" s="1"/>
    </row>
    <row r="34" customFormat="false" ht="15" hidden="false" customHeight="false" outlineLevel="0" collapsed="false">
      <c r="A34" s="1"/>
      <c r="B34" s="27" t="s">
        <v>33</v>
      </c>
      <c r="C34" s="13" t="n">
        <v>602</v>
      </c>
      <c r="D34" s="14" t="s">
        <v>34</v>
      </c>
      <c r="E34" s="28" t="n">
        <v>6000</v>
      </c>
      <c r="F34" s="29"/>
      <c r="G34" s="1"/>
      <c r="H34" s="1"/>
      <c r="I34" s="1"/>
      <c r="J34" s="22" t="n">
        <f aca="false">SUM(J30:J33)</f>
        <v>9560</v>
      </c>
      <c r="K34" s="1"/>
      <c r="L34" s="1"/>
      <c r="M34" s="1"/>
      <c r="N34" s="1"/>
      <c r="O34" s="1"/>
      <c r="P34" s="1"/>
      <c r="Q34" s="1"/>
      <c r="R34" s="1"/>
      <c r="S34" s="1"/>
      <c r="T34" s="1"/>
      <c r="U34" s="1"/>
      <c r="V34" s="1"/>
      <c r="W34" s="1"/>
      <c r="X34" s="1"/>
      <c r="Y34" s="1"/>
      <c r="Z34" s="1"/>
    </row>
    <row r="35" customFormat="false" ht="15" hidden="false" customHeight="false" outlineLevel="0" collapsed="false">
      <c r="A35" s="1"/>
      <c r="B35" s="30" t="s">
        <v>33</v>
      </c>
      <c r="C35" s="19" t="n">
        <v>472</v>
      </c>
      <c r="D35" s="1" t="s">
        <v>19</v>
      </c>
      <c r="E35" s="17" t="n">
        <f aca="false">E34*0.21</f>
        <v>1260</v>
      </c>
      <c r="F35" s="21"/>
      <c r="G35" s="1"/>
      <c r="H35" s="1"/>
      <c r="I35" s="1"/>
      <c r="J35" s="1"/>
      <c r="K35" s="1"/>
      <c r="L35" s="1"/>
      <c r="M35" s="1"/>
      <c r="N35" s="1"/>
      <c r="O35" s="1"/>
      <c r="P35" s="1"/>
      <c r="Q35" s="1"/>
      <c r="R35" s="1"/>
      <c r="S35" s="1"/>
      <c r="T35" s="1"/>
      <c r="U35" s="1"/>
      <c r="V35" s="1"/>
      <c r="W35" s="1"/>
      <c r="X35" s="1"/>
      <c r="Y35" s="1"/>
      <c r="Z35" s="1"/>
    </row>
    <row r="36" customFormat="false" ht="14.5" hidden="false" customHeight="false" outlineLevel="0" collapsed="false">
      <c r="A36" s="1"/>
      <c r="B36" s="31" t="s">
        <v>33</v>
      </c>
      <c r="C36" s="24" t="n">
        <v>572</v>
      </c>
      <c r="D36" s="25" t="s">
        <v>24</v>
      </c>
      <c r="E36" s="32"/>
      <c r="F36" s="26" t="n">
        <f aca="false">E35+E34</f>
        <v>7260</v>
      </c>
      <c r="G36" s="1"/>
      <c r="H36" s="1"/>
      <c r="I36" s="1"/>
      <c r="J36" s="1"/>
      <c r="K36" s="1"/>
      <c r="L36" s="1"/>
      <c r="M36" s="1"/>
      <c r="N36" s="1"/>
      <c r="O36" s="1"/>
      <c r="P36" s="1"/>
      <c r="Q36" s="1"/>
      <c r="R36" s="1"/>
      <c r="S36" s="1"/>
      <c r="T36" s="1"/>
      <c r="U36" s="1"/>
      <c r="V36" s="1"/>
      <c r="W36" s="1"/>
      <c r="X36" s="1"/>
      <c r="Y36" s="1"/>
      <c r="Z36" s="1"/>
    </row>
    <row r="37" customFormat="false" ht="14.5" hidden="false" customHeight="false" outlineLevel="0" collapsed="false">
      <c r="A37" s="1"/>
      <c r="B37" s="27" t="s">
        <v>35</v>
      </c>
      <c r="C37" s="13" t="n">
        <v>640</v>
      </c>
      <c r="D37" s="14" t="s">
        <v>36</v>
      </c>
      <c r="E37" s="28" t="n">
        <v>2500</v>
      </c>
      <c r="F37" s="29"/>
      <c r="G37" s="1"/>
      <c r="H37" s="1"/>
      <c r="I37" s="1"/>
      <c r="J37" s="1"/>
      <c r="K37" s="1"/>
      <c r="L37" s="1"/>
      <c r="M37" s="1"/>
      <c r="N37" s="1"/>
      <c r="O37" s="1"/>
      <c r="P37" s="1"/>
      <c r="Q37" s="1"/>
      <c r="R37" s="1"/>
      <c r="S37" s="1"/>
      <c r="T37" s="1"/>
      <c r="U37" s="1"/>
      <c r="V37" s="1"/>
      <c r="W37" s="1"/>
      <c r="X37" s="1"/>
      <c r="Y37" s="1"/>
      <c r="Z37" s="1"/>
    </row>
    <row r="38" customFormat="false" ht="14.5" hidden="false" customHeight="false" outlineLevel="0" collapsed="false">
      <c r="A38" s="1"/>
      <c r="B38" s="30" t="str">
        <f aca="false">+B37</f>
        <v>sueldos</v>
      </c>
      <c r="C38" s="19" t="n">
        <v>572</v>
      </c>
      <c r="D38" s="1" t="s">
        <v>24</v>
      </c>
      <c r="E38" s="17"/>
      <c r="F38" s="21" t="n">
        <f aca="false">2500-450-120</f>
        <v>1930</v>
      </c>
      <c r="G38" s="1"/>
      <c r="H38" s="1"/>
      <c r="I38" s="1"/>
      <c r="J38" s="1"/>
      <c r="K38" s="1"/>
      <c r="L38" s="1"/>
      <c r="M38" s="1"/>
      <c r="N38" s="1"/>
      <c r="O38" s="1"/>
      <c r="P38" s="1"/>
      <c r="Q38" s="1"/>
      <c r="R38" s="1"/>
      <c r="S38" s="1"/>
      <c r="T38" s="1"/>
      <c r="U38" s="1"/>
      <c r="V38" s="1"/>
      <c r="W38" s="1"/>
      <c r="X38" s="1"/>
      <c r="Y38" s="1"/>
      <c r="Z38" s="1"/>
    </row>
    <row r="39" customFormat="false" ht="14.5" hidden="false" customHeight="false" outlineLevel="0" collapsed="false">
      <c r="A39" s="1"/>
      <c r="B39" s="30" t="str">
        <f aca="false">+B38</f>
        <v>sueldos</v>
      </c>
      <c r="C39" s="19" t="n">
        <v>475</v>
      </c>
      <c r="D39" s="1" t="s">
        <v>37</v>
      </c>
      <c r="E39" s="17"/>
      <c r="F39" s="21" t="n">
        <v>450</v>
      </c>
      <c r="G39" s="33"/>
      <c r="H39" s="1"/>
      <c r="I39" s="1"/>
      <c r="J39" s="1"/>
      <c r="K39" s="1"/>
      <c r="L39" s="1"/>
      <c r="M39" s="1"/>
      <c r="N39" s="1"/>
      <c r="O39" s="1"/>
      <c r="P39" s="1"/>
      <c r="Q39" s="1"/>
      <c r="R39" s="1"/>
      <c r="S39" s="1"/>
      <c r="T39" s="1"/>
      <c r="U39" s="1"/>
      <c r="V39" s="1"/>
      <c r="W39" s="1"/>
      <c r="X39" s="1"/>
      <c r="Y39" s="1"/>
      <c r="Z39" s="1"/>
    </row>
    <row r="40" customFormat="false" ht="14.5" hidden="false" customHeight="false" outlineLevel="0" collapsed="false">
      <c r="A40" s="1"/>
      <c r="B40" s="31" t="str">
        <f aca="false">+B39</f>
        <v>sueldos</v>
      </c>
      <c r="C40" s="24" t="n">
        <v>476</v>
      </c>
      <c r="D40" s="25" t="s">
        <v>38</v>
      </c>
      <c r="E40" s="32"/>
      <c r="F40" s="26" t="n">
        <v>120</v>
      </c>
      <c r="G40" s="33"/>
      <c r="H40" s="1"/>
      <c r="I40" s="1"/>
      <c r="J40" s="1"/>
      <c r="K40" s="1"/>
      <c r="L40" s="1"/>
      <c r="M40" s="1"/>
      <c r="N40" s="1"/>
      <c r="O40" s="1"/>
      <c r="P40" s="1"/>
      <c r="Q40" s="1"/>
      <c r="R40" s="1"/>
      <c r="S40" s="1"/>
      <c r="T40" s="1"/>
      <c r="U40" s="1"/>
      <c r="V40" s="1"/>
      <c r="W40" s="1"/>
      <c r="X40" s="1"/>
      <c r="Y40" s="1"/>
      <c r="Z40" s="1"/>
    </row>
    <row r="41" customFormat="false" ht="14.5" hidden="false" customHeight="false" outlineLevel="0" collapsed="false">
      <c r="A41" s="1"/>
      <c r="B41" s="27" t="s">
        <v>39</v>
      </c>
      <c r="C41" s="13" t="n">
        <v>642</v>
      </c>
      <c r="D41" s="14" t="s">
        <v>40</v>
      </c>
      <c r="E41" s="28" t="n">
        <v>500</v>
      </c>
      <c r="F41" s="29"/>
      <c r="G41" s="1"/>
      <c r="H41" s="1" t="s">
        <v>41</v>
      </c>
      <c r="I41" s="1"/>
      <c r="J41" s="1"/>
      <c r="K41" s="1"/>
      <c r="L41" s="1"/>
      <c r="M41" s="1"/>
      <c r="N41" s="1"/>
      <c r="O41" s="1"/>
      <c r="P41" s="1"/>
      <c r="Q41" s="1"/>
      <c r="R41" s="1"/>
      <c r="S41" s="1"/>
      <c r="T41" s="1"/>
      <c r="U41" s="1"/>
      <c r="V41" s="1"/>
      <c r="W41" s="1"/>
      <c r="X41" s="1"/>
      <c r="Y41" s="1"/>
      <c r="Z41" s="1"/>
    </row>
    <row r="42" customFormat="false" ht="13.8" hidden="false" customHeight="false" outlineLevel="0" collapsed="false">
      <c r="A42" s="1"/>
      <c r="B42" s="31" t="s">
        <v>39</v>
      </c>
      <c r="C42" s="24" t="n">
        <v>476</v>
      </c>
      <c r="D42" s="25" t="s">
        <v>38</v>
      </c>
      <c r="E42" s="32"/>
      <c r="F42" s="26" t="n">
        <v>500</v>
      </c>
      <c r="G42" s="33"/>
      <c r="H42" s="1" t="s">
        <v>42</v>
      </c>
      <c r="I42" s="1"/>
      <c r="J42" s="1"/>
      <c r="K42" s="1"/>
      <c r="L42" s="1"/>
      <c r="M42" s="1"/>
      <c r="N42" s="1"/>
      <c r="O42" s="1"/>
      <c r="P42" s="1"/>
      <c r="Q42" s="1"/>
      <c r="R42" s="1"/>
      <c r="S42" s="1"/>
      <c r="T42" s="1"/>
      <c r="U42" s="1"/>
      <c r="V42" s="1"/>
      <c r="W42" s="1"/>
      <c r="X42" s="1"/>
      <c r="Y42" s="1"/>
      <c r="Z42" s="1"/>
    </row>
    <row r="43" customFormat="false" ht="14.5" hidden="false" customHeight="false" outlineLevel="0" collapsed="false">
      <c r="A43" s="1"/>
      <c r="B43" s="27" t="s">
        <v>43</v>
      </c>
      <c r="C43" s="13" t="n">
        <v>629</v>
      </c>
      <c r="D43" s="14" t="s">
        <v>32</v>
      </c>
      <c r="E43" s="28" t="n">
        <v>560</v>
      </c>
      <c r="F43" s="29"/>
      <c r="G43" s="1"/>
      <c r="H43" s="1"/>
      <c r="I43" s="1"/>
      <c r="J43" s="1"/>
      <c r="K43" s="1"/>
      <c r="L43" s="1"/>
      <c r="M43" s="1"/>
      <c r="N43" s="1"/>
      <c r="O43" s="1"/>
      <c r="P43" s="1"/>
      <c r="Q43" s="1"/>
      <c r="R43" s="1"/>
      <c r="S43" s="1"/>
      <c r="T43" s="1"/>
      <c r="U43" s="1"/>
      <c r="V43" s="1"/>
      <c r="W43" s="1"/>
      <c r="X43" s="1"/>
      <c r="Y43" s="1"/>
      <c r="Z43" s="1"/>
    </row>
    <row r="44" customFormat="false" ht="13.8" hidden="false" customHeight="false" outlineLevel="0" collapsed="false">
      <c r="A44" s="1"/>
      <c r="B44" s="30" t="s">
        <v>43</v>
      </c>
      <c r="C44" s="19" t="n">
        <v>472</v>
      </c>
      <c r="D44" s="1" t="s">
        <v>19</v>
      </c>
      <c r="E44" s="17" t="n">
        <f aca="false">E43*0.21</f>
        <v>117.6</v>
      </c>
      <c r="F44" s="21"/>
      <c r="G44" s="1"/>
      <c r="H44" s="1"/>
      <c r="I44" s="1"/>
      <c r="J44" s="1"/>
      <c r="K44" s="1"/>
      <c r="L44" s="1"/>
      <c r="M44" s="1"/>
      <c r="N44" s="1"/>
      <c r="O44" s="1"/>
      <c r="P44" s="1"/>
      <c r="Q44" s="1"/>
      <c r="R44" s="1"/>
      <c r="S44" s="1"/>
      <c r="T44" s="1"/>
      <c r="U44" s="1"/>
      <c r="V44" s="1"/>
      <c r="W44" s="1"/>
      <c r="X44" s="1"/>
      <c r="Y44" s="1"/>
      <c r="Z44" s="1"/>
    </row>
    <row r="45" customFormat="false" ht="13.8" hidden="false" customHeight="false" outlineLevel="0" collapsed="false">
      <c r="A45" s="1"/>
      <c r="B45" s="31" t="s">
        <v>43</v>
      </c>
      <c r="C45" s="19" t="n">
        <v>572</v>
      </c>
      <c r="D45" s="1" t="s">
        <v>24</v>
      </c>
      <c r="E45" s="25"/>
      <c r="F45" s="34" t="n">
        <f aca="false">E43+E44</f>
        <v>677.6</v>
      </c>
      <c r="G45" s="1"/>
      <c r="H45" s="1"/>
      <c r="I45" s="1"/>
      <c r="J45" s="1"/>
      <c r="K45" s="1"/>
      <c r="L45" s="1"/>
      <c r="M45" s="1"/>
      <c r="N45" s="1"/>
      <c r="O45" s="1"/>
      <c r="P45" s="1"/>
      <c r="Q45" s="1"/>
      <c r="R45" s="1"/>
      <c r="S45" s="1"/>
      <c r="T45" s="1"/>
      <c r="U45" s="1"/>
      <c r="V45" s="1"/>
      <c r="W45" s="1"/>
      <c r="X45" s="1"/>
      <c r="Y45" s="1"/>
      <c r="Z45" s="1"/>
    </row>
    <row r="46" customFormat="false" ht="14.5" hidden="false" customHeight="false" outlineLevel="0" collapsed="false">
      <c r="A46" s="1"/>
      <c r="B46" s="9" t="s">
        <v>10</v>
      </c>
      <c r="C46" s="10" t="s">
        <v>11</v>
      </c>
      <c r="D46" s="10" t="s">
        <v>1</v>
      </c>
      <c r="E46" s="10" t="s">
        <v>12</v>
      </c>
      <c r="F46" s="11" t="s">
        <v>13</v>
      </c>
      <c r="G46" s="1"/>
      <c r="H46" s="1"/>
      <c r="I46" s="1"/>
      <c r="J46" s="1"/>
      <c r="K46" s="1"/>
      <c r="L46" s="1"/>
      <c r="M46" s="1"/>
      <c r="N46" s="1"/>
      <c r="O46" s="1"/>
      <c r="P46" s="1"/>
      <c r="Q46" s="1"/>
      <c r="R46" s="1"/>
      <c r="S46" s="1"/>
      <c r="T46" s="1"/>
      <c r="U46" s="1"/>
      <c r="V46" s="1"/>
      <c r="W46" s="1"/>
      <c r="X46" s="1"/>
      <c r="Y46" s="1"/>
      <c r="Z46" s="1"/>
    </row>
    <row r="47" customFormat="false" ht="14.5" hidden="false" customHeight="false" outlineLevel="0" collapsed="false">
      <c r="A47" s="1"/>
      <c r="B47" s="30" t="s">
        <v>44</v>
      </c>
      <c r="C47" s="19" t="n">
        <v>206</v>
      </c>
      <c r="D47" s="1" t="s">
        <v>45</v>
      </c>
      <c r="E47" s="17" t="n">
        <v>9560</v>
      </c>
      <c r="F47" s="21"/>
      <c r="G47" s="1"/>
      <c r="H47" s="1"/>
      <c r="I47" s="1"/>
      <c r="J47" s="1"/>
      <c r="K47" s="1"/>
      <c r="L47" s="1"/>
      <c r="M47" s="1"/>
      <c r="N47" s="1"/>
      <c r="O47" s="1"/>
      <c r="P47" s="1"/>
      <c r="Q47" s="1"/>
      <c r="R47" s="1"/>
      <c r="S47" s="1"/>
      <c r="T47" s="1"/>
      <c r="U47" s="1"/>
      <c r="V47" s="1"/>
      <c r="W47" s="1"/>
      <c r="X47" s="1"/>
      <c r="Y47" s="1"/>
      <c r="Z47" s="1"/>
    </row>
    <row r="48" customFormat="false" ht="14.5" hidden="false" customHeight="false" outlineLevel="0" collapsed="false">
      <c r="A48" s="1"/>
      <c r="B48" s="35" t="str">
        <f aca="false">+B47</f>
        <v>Activación</v>
      </c>
      <c r="C48" s="24" t="n">
        <v>730</v>
      </c>
      <c r="D48" s="25" t="s">
        <v>46</v>
      </c>
      <c r="E48" s="25"/>
      <c r="F48" s="26" t="n">
        <f aca="false">E47</f>
        <v>9560</v>
      </c>
      <c r="G48" s="1"/>
      <c r="H48" s="1"/>
      <c r="I48" s="1"/>
      <c r="J48" s="1"/>
      <c r="K48" s="1"/>
      <c r="L48" s="1"/>
      <c r="M48" s="1"/>
      <c r="N48" s="1"/>
      <c r="O48" s="1"/>
      <c r="P48" s="1"/>
      <c r="Q48" s="1"/>
      <c r="R48" s="1"/>
      <c r="S48" s="1"/>
      <c r="T48" s="1"/>
      <c r="U48" s="1"/>
      <c r="V48" s="1"/>
      <c r="W48" s="1"/>
      <c r="X48" s="1"/>
      <c r="Y48" s="1"/>
      <c r="Z48" s="1"/>
    </row>
    <row r="49" customFormat="false" ht="14.5"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row>
    <row r="50" customFormat="false" ht="14.5"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row>
    <row r="51" customFormat="false" ht="14.5" hidden="false" customHeight="false" outlineLevel="0" collapsed="false">
      <c r="A51" s="1"/>
      <c r="B51" s="2" t="s">
        <v>47</v>
      </c>
      <c r="C51" s="1"/>
      <c r="D51" s="1"/>
      <c r="E51" s="1"/>
      <c r="F51" s="1"/>
      <c r="G51" s="1"/>
      <c r="H51" s="1"/>
      <c r="I51" s="1"/>
      <c r="J51" s="1"/>
      <c r="K51" s="1"/>
      <c r="L51" s="1"/>
      <c r="M51" s="1"/>
      <c r="N51" s="1"/>
      <c r="O51" s="1"/>
      <c r="P51" s="1"/>
      <c r="Q51" s="1"/>
      <c r="R51" s="1"/>
      <c r="S51" s="1"/>
      <c r="T51" s="1"/>
      <c r="U51" s="1"/>
      <c r="V51" s="1"/>
      <c r="W51" s="1"/>
      <c r="X51" s="1"/>
      <c r="Y51" s="1"/>
      <c r="Z51" s="1"/>
    </row>
    <row r="52" customFormat="false" ht="14.5" hidden="false" customHeight="true" outlineLevel="0" collapsed="false">
      <c r="A52" s="1"/>
      <c r="B52" s="7" t="s">
        <v>48</v>
      </c>
      <c r="C52" s="7"/>
      <c r="D52" s="7"/>
      <c r="E52" s="7"/>
      <c r="F52" s="7"/>
      <c r="G52" s="7"/>
      <c r="H52" s="7"/>
      <c r="I52" s="7"/>
      <c r="J52" s="1"/>
      <c r="K52" s="1"/>
      <c r="L52" s="1"/>
      <c r="M52" s="1"/>
      <c r="N52" s="1"/>
      <c r="O52" s="1"/>
      <c r="P52" s="1"/>
      <c r="Q52" s="1"/>
      <c r="R52" s="1"/>
      <c r="S52" s="1"/>
      <c r="T52" s="1"/>
      <c r="U52" s="1"/>
      <c r="V52" s="1"/>
      <c r="W52" s="1"/>
      <c r="X52" s="1"/>
      <c r="Y52" s="1"/>
      <c r="Z52" s="1"/>
    </row>
    <row r="53" customFormat="false" ht="14.5" hidden="false" customHeight="false" outlineLevel="0" collapsed="false">
      <c r="A53" s="1"/>
      <c r="B53" s="7"/>
      <c r="C53" s="7"/>
      <c r="D53" s="7"/>
      <c r="E53" s="7"/>
      <c r="F53" s="7"/>
      <c r="G53" s="7"/>
      <c r="H53" s="7"/>
      <c r="I53" s="7"/>
      <c r="J53" s="1"/>
      <c r="K53" s="1"/>
      <c r="L53" s="1"/>
      <c r="M53" s="1"/>
      <c r="N53" s="1"/>
      <c r="O53" s="1"/>
      <c r="P53" s="1"/>
      <c r="Q53" s="1"/>
      <c r="R53" s="1"/>
      <c r="S53" s="1"/>
      <c r="T53" s="1"/>
      <c r="U53" s="1"/>
      <c r="V53" s="1"/>
      <c r="W53" s="1"/>
      <c r="X53" s="1"/>
      <c r="Y53" s="1"/>
      <c r="Z53" s="1"/>
    </row>
    <row r="54" customFormat="false" ht="14.5" hidden="false" customHeight="false" outlineLevel="0" collapsed="false">
      <c r="A54" s="1"/>
      <c r="B54" s="7"/>
      <c r="C54" s="7"/>
      <c r="D54" s="7"/>
      <c r="E54" s="7"/>
      <c r="F54" s="7"/>
      <c r="G54" s="7"/>
      <c r="H54" s="7"/>
      <c r="I54" s="7"/>
      <c r="J54" s="1"/>
      <c r="K54" s="1"/>
      <c r="L54" s="1"/>
      <c r="M54" s="1"/>
      <c r="N54" s="1"/>
      <c r="O54" s="1"/>
      <c r="P54" s="1"/>
      <c r="Q54" s="1"/>
      <c r="R54" s="1"/>
      <c r="S54" s="1"/>
      <c r="T54" s="1"/>
      <c r="U54" s="1"/>
      <c r="V54" s="1"/>
      <c r="W54" s="1"/>
      <c r="X54" s="1"/>
      <c r="Y54" s="1"/>
      <c r="Z54" s="1"/>
    </row>
    <row r="55" customFormat="false" ht="14.5" hidden="false" customHeight="false" outlineLevel="0" collapsed="false">
      <c r="A55" s="1"/>
      <c r="B55" s="1" t="s">
        <v>49</v>
      </c>
      <c r="C55" s="1"/>
      <c r="D55" s="1"/>
      <c r="E55" s="1"/>
      <c r="F55" s="1"/>
      <c r="G55" s="1"/>
      <c r="H55" s="1"/>
      <c r="I55" s="1"/>
      <c r="J55" s="1"/>
      <c r="K55" s="1"/>
      <c r="L55" s="1"/>
      <c r="M55" s="1"/>
      <c r="N55" s="1"/>
      <c r="O55" s="1"/>
      <c r="P55" s="1"/>
      <c r="Q55" s="1"/>
      <c r="R55" s="1"/>
      <c r="S55" s="1"/>
      <c r="T55" s="1"/>
      <c r="U55" s="1"/>
      <c r="V55" s="1"/>
      <c r="W55" s="1"/>
      <c r="X55" s="1"/>
      <c r="Y55" s="1"/>
      <c r="Z55" s="1"/>
    </row>
    <row r="56" customFormat="false" ht="14.5" hidden="false" customHeight="false" outlineLevel="0" collapsed="false">
      <c r="A56" s="1"/>
      <c r="B56" s="1" t="s">
        <v>50</v>
      </c>
      <c r="C56" s="1"/>
      <c r="D56" s="1"/>
      <c r="E56" s="1"/>
      <c r="F56" s="1"/>
      <c r="G56" s="1"/>
      <c r="H56" s="1"/>
      <c r="I56" s="1"/>
      <c r="J56" s="1"/>
      <c r="K56" s="1"/>
      <c r="L56" s="1"/>
      <c r="M56" s="1"/>
      <c r="N56" s="1"/>
      <c r="O56" s="1"/>
      <c r="P56" s="1"/>
      <c r="Q56" s="1"/>
      <c r="R56" s="1"/>
      <c r="S56" s="1"/>
      <c r="T56" s="1"/>
      <c r="U56" s="1"/>
      <c r="V56" s="1"/>
      <c r="W56" s="1"/>
      <c r="X56" s="1"/>
      <c r="Y56" s="1"/>
      <c r="Z56" s="1"/>
    </row>
    <row r="57" customFormat="false" ht="14.5" hidden="false" customHeight="false" outlineLevel="0" collapsed="false">
      <c r="A57" s="1"/>
      <c r="B57" s="1" t="s">
        <v>51</v>
      </c>
      <c r="C57" s="1"/>
      <c r="D57" s="1"/>
      <c r="E57" s="1"/>
      <c r="F57" s="1"/>
      <c r="G57" s="1"/>
      <c r="H57" s="1"/>
      <c r="I57" s="1"/>
      <c r="J57" s="1"/>
      <c r="K57" s="1"/>
      <c r="L57" s="1"/>
      <c r="M57" s="1"/>
      <c r="N57" s="1"/>
      <c r="O57" s="1"/>
      <c r="P57" s="1"/>
      <c r="Q57" s="1"/>
      <c r="R57" s="1"/>
      <c r="S57" s="1"/>
      <c r="T57" s="1"/>
      <c r="U57" s="1"/>
      <c r="V57" s="1"/>
      <c r="W57" s="1"/>
      <c r="X57" s="1"/>
      <c r="Y57" s="1"/>
      <c r="Z57" s="1"/>
    </row>
    <row r="58" customFormat="false" ht="14.5" hidden="false" customHeight="true" outlineLevel="0" collapsed="false">
      <c r="A58" s="1"/>
      <c r="B58" s="7" t="s">
        <v>52</v>
      </c>
      <c r="C58" s="7"/>
      <c r="D58" s="7"/>
      <c r="E58" s="7"/>
      <c r="F58" s="1"/>
      <c r="G58" s="1"/>
      <c r="H58" s="1"/>
      <c r="I58" s="1"/>
      <c r="J58" s="1"/>
      <c r="K58" s="1"/>
      <c r="L58" s="1"/>
      <c r="M58" s="1"/>
      <c r="N58" s="1"/>
      <c r="O58" s="1"/>
      <c r="P58" s="1"/>
      <c r="Q58" s="1"/>
      <c r="R58" s="1"/>
      <c r="S58" s="1"/>
      <c r="T58" s="1"/>
      <c r="U58" s="1"/>
      <c r="V58" s="1"/>
      <c r="W58" s="1"/>
      <c r="X58" s="1"/>
      <c r="Y58" s="1"/>
      <c r="Z58" s="1"/>
    </row>
    <row r="59" customFormat="false" ht="14.5" hidden="false" customHeight="false" outlineLevel="0" collapsed="false">
      <c r="A59" s="1"/>
      <c r="B59" s="7"/>
      <c r="C59" s="7"/>
      <c r="D59" s="7"/>
      <c r="E59" s="7"/>
      <c r="F59" s="1"/>
      <c r="G59" s="1"/>
      <c r="H59" s="1"/>
      <c r="I59" s="1"/>
      <c r="J59" s="1"/>
      <c r="K59" s="1"/>
      <c r="L59" s="1"/>
      <c r="M59" s="1"/>
      <c r="N59" s="1"/>
      <c r="O59" s="1"/>
      <c r="P59" s="1"/>
      <c r="Q59" s="1"/>
      <c r="R59" s="1"/>
      <c r="S59" s="1"/>
      <c r="T59" s="1"/>
      <c r="U59" s="1"/>
      <c r="V59" s="1"/>
      <c r="W59" s="1"/>
      <c r="X59" s="1"/>
      <c r="Y59" s="1"/>
      <c r="Z59" s="1"/>
    </row>
    <row r="60" customFormat="false" ht="14.5" hidden="false" customHeight="false" outlineLevel="0" collapsed="false">
      <c r="A60" s="1"/>
      <c r="B60" s="7"/>
      <c r="C60" s="7"/>
      <c r="D60" s="7"/>
      <c r="E60" s="7"/>
      <c r="F60" s="1"/>
      <c r="G60" s="1"/>
      <c r="H60" s="1"/>
      <c r="I60" s="1"/>
      <c r="J60" s="1"/>
      <c r="K60" s="1"/>
      <c r="L60" s="1"/>
      <c r="M60" s="1"/>
      <c r="N60" s="1"/>
      <c r="O60" s="1"/>
      <c r="P60" s="1"/>
      <c r="Q60" s="1"/>
      <c r="R60" s="1"/>
      <c r="S60" s="1"/>
      <c r="T60" s="1"/>
      <c r="U60" s="1"/>
      <c r="V60" s="1"/>
      <c r="W60" s="1"/>
      <c r="X60" s="1"/>
      <c r="Y60" s="1"/>
      <c r="Z60" s="1"/>
    </row>
    <row r="61" customFormat="false" ht="14.5"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row>
    <row r="62" customFormat="false" ht="14.5" hidden="false" customHeight="false" outlineLevel="0" collapsed="false">
      <c r="A62" s="1"/>
      <c r="B62" s="2" t="s">
        <v>53</v>
      </c>
      <c r="C62" s="1"/>
      <c r="D62" s="1"/>
      <c r="E62" s="1"/>
      <c r="F62" s="1"/>
      <c r="G62" s="1"/>
      <c r="H62" s="1"/>
      <c r="I62" s="1"/>
      <c r="J62" s="1"/>
      <c r="K62" s="1"/>
      <c r="L62" s="1"/>
      <c r="M62" s="1"/>
      <c r="N62" s="1"/>
      <c r="O62" s="1"/>
      <c r="P62" s="1"/>
      <c r="Q62" s="1"/>
      <c r="R62" s="1"/>
      <c r="S62" s="1"/>
      <c r="T62" s="1"/>
      <c r="U62" s="1"/>
      <c r="V62" s="1"/>
      <c r="W62" s="1"/>
      <c r="X62" s="1"/>
      <c r="Y62" s="1"/>
      <c r="Z62" s="1"/>
    </row>
    <row r="63" customFormat="false" ht="14.5" hidden="false" customHeight="true" outlineLevel="0" collapsed="false">
      <c r="A63" s="1"/>
      <c r="B63" s="7" t="s">
        <v>54</v>
      </c>
      <c r="C63" s="7"/>
      <c r="D63" s="7"/>
      <c r="E63" s="7"/>
      <c r="F63" s="7"/>
      <c r="G63" s="7"/>
      <c r="H63" s="7"/>
      <c r="I63" s="7"/>
      <c r="J63" s="1"/>
      <c r="K63" s="1"/>
      <c r="L63" s="1"/>
      <c r="M63" s="1"/>
      <c r="N63" s="1"/>
      <c r="O63" s="1"/>
      <c r="P63" s="1"/>
      <c r="Q63" s="1"/>
      <c r="R63" s="1"/>
      <c r="S63" s="1"/>
      <c r="T63" s="1"/>
      <c r="U63" s="1"/>
      <c r="V63" s="1"/>
      <c r="W63" s="1"/>
      <c r="X63" s="1"/>
      <c r="Y63" s="1"/>
      <c r="Z63" s="1"/>
    </row>
    <row r="64" customFormat="false" ht="14.5" hidden="false" customHeight="false" outlineLevel="0" collapsed="false">
      <c r="A64" s="1"/>
      <c r="B64" s="7"/>
      <c r="C64" s="7"/>
      <c r="D64" s="7"/>
      <c r="E64" s="7"/>
      <c r="F64" s="7"/>
      <c r="G64" s="7"/>
      <c r="H64" s="7"/>
      <c r="I64" s="7"/>
      <c r="J64" s="1"/>
      <c r="K64" s="1"/>
      <c r="L64" s="1"/>
      <c r="M64" s="1"/>
      <c r="N64" s="1"/>
      <c r="O64" s="1"/>
      <c r="P64" s="1"/>
      <c r="Q64" s="1"/>
      <c r="R64" s="1"/>
      <c r="S64" s="1"/>
      <c r="T64" s="1"/>
      <c r="U64" s="1"/>
      <c r="V64" s="1"/>
      <c r="W64" s="1"/>
      <c r="X64" s="1"/>
      <c r="Y64" s="1"/>
      <c r="Z64" s="1"/>
    </row>
    <row r="65" customFormat="false" ht="14.5" hidden="false" customHeight="false" outlineLevel="0" collapsed="false">
      <c r="A65" s="1"/>
      <c r="B65" s="1" t="s">
        <v>55</v>
      </c>
      <c r="C65" s="1"/>
      <c r="D65" s="1"/>
      <c r="E65" s="1"/>
      <c r="F65" s="1"/>
      <c r="G65" s="1"/>
      <c r="H65" s="1"/>
      <c r="I65" s="1"/>
      <c r="J65" s="1"/>
      <c r="K65" s="1" t="s">
        <v>56</v>
      </c>
      <c r="L65" s="1"/>
      <c r="M65" s="1" t="s">
        <v>57</v>
      </c>
      <c r="N65" s="1"/>
      <c r="O65" s="1" t="s">
        <v>58</v>
      </c>
      <c r="P65" s="1"/>
      <c r="Q65" s="1"/>
      <c r="R65" s="1"/>
      <c r="S65" s="1"/>
      <c r="T65" s="1"/>
      <c r="U65" s="1"/>
      <c r="V65" s="1"/>
      <c r="W65" s="1"/>
      <c r="X65" s="1"/>
      <c r="Y65" s="1"/>
      <c r="Z65" s="1"/>
    </row>
    <row r="66" customFormat="false" ht="13.9" hidden="false" customHeight="false" outlineLevel="0" collapsed="false">
      <c r="A66" s="1"/>
      <c r="B66" s="2" t="s">
        <v>59</v>
      </c>
      <c r="C66" s="1"/>
      <c r="D66" s="1"/>
      <c r="E66" s="1"/>
      <c r="F66" s="1"/>
      <c r="G66" s="1"/>
      <c r="H66" s="1"/>
      <c r="I66" s="1"/>
      <c r="J66" s="1"/>
      <c r="K66" s="1" t="s">
        <v>56</v>
      </c>
      <c r="L66" s="1"/>
      <c r="M66" s="1" t="s">
        <v>60</v>
      </c>
      <c r="N66" s="1"/>
      <c r="O66" s="1" t="s">
        <v>61</v>
      </c>
      <c r="P66" s="1"/>
      <c r="Q66" s="1"/>
      <c r="R66" s="1"/>
      <c r="S66" s="1"/>
      <c r="T66" s="1"/>
      <c r="U66" s="1"/>
      <c r="V66" s="1"/>
      <c r="W66" s="1"/>
      <c r="X66" s="1"/>
      <c r="Y66" s="1"/>
      <c r="Z66" s="1"/>
    </row>
    <row r="67" customFormat="false" ht="13.8" hidden="false" customHeight="false" outlineLevel="0" collapsed="false">
      <c r="A67" s="1"/>
      <c r="B67" s="1" t="s">
        <v>62</v>
      </c>
      <c r="C67" s="1"/>
      <c r="D67" s="1"/>
      <c r="E67" s="1"/>
      <c r="F67" s="1"/>
      <c r="G67" s="1"/>
      <c r="H67" s="1"/>
      <c r="I67" s="1"/>
      <c r="J67" s="1"/>
      <c r="K67" s="1" t="str">
        <f aca="false">K66</f>
        <v>Pérdida de valor </v>
      </c>
      <c r="L67" s="1"/>
      <c r="M67" s="1" t="s">
        <v>60</v>
      </c>
      <c r="N67" s="1"/>
      <c r="O67" s="1" t="s">
        <v>63</v>
      </c>
      <c r="P67" s="1" t="s">
        <v>64</v>
      </c>
      <c r="Q67" s="1"/>
      <c r="R67" s="1"/>
      <c r="S67" s="1"/>
      <c r="T67" s="1"/>
      <c r="U67" s="1"/>
      <c r="V67" s="1"/>
      <c r="W67" s="1"/>
      <c r="X67" s="1"/>
      <c r="Y67" s="1"/>
      <c r="Z67" s="1"/>
    </row>
    <row r="68" customFormat="false" ht="14.5"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row>
    <row r="69" customFormat="false" ht="14.5" hidden="false" customHeight="false" outlineLevel="0" collapsed="false">
      <c r="A69" s="1"/>
      <c r="B69" s="1"/>
      <c r="C69" s="1"/>
      <c r="D69" s="1"/>
      <c r="E69" s="8" t="n">
        <f aca="false">+SUM(E71:E85)</f>
        <v>54360</v>
      </c>
      <c r="F69" s="8" t="n">
        <f aca="false">+SUM(F71:F85)</f>
        <v>54360</v>
      </c>
      <c r="G69" s="1"/>
      <c r="H69" s="1"/>
      <c r="I69" s="1"/>
      <c r="J69" s="1"/>
      <c r="K69" s="1"/>
      <c r="L69" s="1"/>
      <c r="M69" s="1"/>
      <c r="N69" s="1"/>
      <c r="O69" s="1"/>
      <c r="P69" s="1"/>
      <c r="Q69" s="1"/>
      <c r="R69" s="1"/>
      <c r="S69" s="1"/>
      <c r="T69" s="1"/>
      <c r="U69" s="1"/>
      <c r="V69" s="1"/>
      <c r="W69" s="1"/>
      <c r="X69" s="1"/>
      <c r="Y69" s="1"/>
      <c r="Z69" s="1"/>
    </row>
    <row r="70" customFormat="false" ht="14.5" hidden="false" customHeight="false" outlineLevel="0" collapsed="false">
      <c r="A70" s="1"/>
      <c r="B70" s="9" t="s">
        <v>10</v>
      </c>
      <c r="C70" s="10" t="s">
        <v>11</v>
      </c>
      <c r="D70" s="10" t="s">
        <v>1</v>
      </c>
      <c r="E70" s="10" t="s">
        <v>12</v>
      </c>
      <c r="F70" s="11" t="s">
        <v>13</v>
      </c>
      <c r="G70" s="1"/>
      <c r="H70" s="1"/>
      <c r="I70" s="1"/>
      <c r="J70" s="17"/>
      <c r="K70" s="1"/>
      <c r="L70" s="1"/>
      <c r="M70" s="1"/>
      <c r="N70" s="1"/>
      <c r="O70" s="1"/>
      <c r="P70" s="1"/>
      <c r="Q70" s="1"/>
      <c r="R70" s="1"/>
      <c r="S70" s="1"/>
      <c r="T70" s="1"/>
      <c r="U70" s="1"/>
      <c r="V70" s="1"/>
      <c r="W70" s="1"/>
      <c r="X70" s="1"/>
      <c r="Y70" s="1"/>
      <c r="Z70" s="1"/>
    </row>
    <row r="71" customFormat="false" ht="14.5" hidden="false" customHeight="false" outlineLevel="0" collapsed="false">
      <c r="A71" s="1"/>
      <c r="B71" s="30" t="s">
        <v>65</v>
      </c>
      <c r="C71" s="19" t="n">
        <v>205</v>
      </c>
      <c r="D71" s="1" t="s">
        <v>66</v>
      </c>
      <c r="E71" s="17" t="n">
        <v>36000</v>
      </c>
      <c r="F71" s="21"/>
      <c r="G71" s="1"/>
      <c r="H71" s="0" t="s">
        <v>67</v>
      </c>
      <c r="I71" s="1"/>
      <c r="J71" s="17" t="n">
        <v>36000</v>
      </c>
      <c r="K71" s="1"/>
      <c r="L71" s="1"/>
      <c r="M71" s="1"/>
      <c r="N71" s="1"/>
      <c r="O71" s="1"/>
      <c r="P71" s="1"/>
      <c r="Q71" s="1"/>
      <c r="R71" s="1"/>
      <c r="S71" s="1"/>
      <c r="T71" s="1"/>
      <c r="U71" s="1"/>
      <c r="V71" s="1"/>
      <c r="W71" s="1"/>
      <c r="X71" s="1"/>
      <c r="Y71" s="1"/>
      <c r="Z71" s="1"/>
    </row>
    <row r="72" customFormat="false" ht="14.5" hidden="false" customHeight="false" outlineLevel="0" collapsed="false">
      <c r="A72" s="1"/>
      <c r="B72" s="30" t="s">
        <v>65</v>
      </c>
      <c r="C72" s="19" t="n">
        <v>472</v>
      </c>
      <c r="D72" s="1" t="s">
        <v>68</v>
      </c>
      <c r="E72" s="17" t="n">
        <f aca="false">E71*0.21</f>
        <v>7560</v>
      </c>
      <c r="F72" s="21"/>
      <c r="G72" s="1"/>
      <c r="H72" s="1" t="s">
        <v>69</v>
      </c>
      <c r="I72" s="1"/>
      <c r="J72" s="17" t="n">
        <v>10</v>
      </c>
      <c r="K72" s="1" t="s">
        <v>70</v>
      </c>
      <c r="L72" s="1" t="n">
        <v>3600</v>
      </c>
      <c r="M72" s="1"/>
      <c r="N72" s="1"/>
      <c r="O72" s="1"/>
      <c r="P72" s="1"/>
      <c r="Q72" s="1"/>
      <c r="R72" s="1"/>
      <c r="S72" s="1"/>
      <c r="T72" s="1"/>
      <c r="U72" s="1"/>
      <c r="V72" s="1"/>
      <c r="W72" s="1"/>
      <c r="X72" s="1"/>
      <c r="Y72" s="1"/>
      <c r="Z72" s="1"/>
    </row>
    <row r="73" customFormat="false" ht="14.5" hidden="false" customHeight="false" outlineLevel="0" collapsed="false">
      <c r="A73" s="1"/>
      <c r="B73" s="31" t="s">
        <v>65</v>
      </c>
      <c r="C73" s="24" t="n">
        <v>572</v>
      </c>
      <c r="D73" s="25" t="s">
        <v>24</v>
      </c>
      <c r="E73" s="32"/>
      <c r="F73" s="26" t="n">
        <f aca="false">E71+E72</f>
        <v>43560</v>
      </c>
      <c r="G73" s="1"/>
      <c r="H73" s="1"/>
      <c r="I73" s="1"/>
      <c r="J73" s="17"/>
      <c r="K73" s="1"/>
      <c r="L73" s="1"/>
      <c r="M73" s="1"/>
      <c r="N73" s="1"/>
      <c r="O73" s="1"/>
      <c r="P73" s="1"/>
      <c r="Q73" s="1"/>
      <c r="R73" s="1"/>
      <c r="S73" s="1"/>
      <c r="T73" s="1"/>
      <c r="U73" s="1"/>
      <c r="V73" s="1"/>
      <c r="W73" s="1"/>
      <c r="X73" s="1"/>
      <c r="Y73" s="1"/>
      <c r="Z73" s="1"/>
    </row>
    <row r="74" customFormat="false" ht="14.5" hidden="false" customHeight="false" outlineLevel="0" collapsed="false">
      <c r="A74" s="1"/>
      <c r="B74" s="9" t="s">
        <v>71</v>
      </c>
      <c r="C74" s="10" t="s">
        <v>11</v>
      </c>
      <c r="D74" s="10" t="s">
        <v>1</v>
      </c>
      <c r="E74" s="10" t="s">
        <v>12</v>
      </c>
      <c r="F74" s="11" t="s">
        <v>13</v>
      </c>
      <c r="G74" s="1"/>
      <c r="H74" s="2" t="s">
        <v>72</v>
      </c>
      <c r="I74" s="1"/>
      <c r="J74" s="36" t="s">
        <v>73</v>
      </c>
      <c r="K74" s="1"/>
      <c r="L74" s="36" t="s">
        <v>74</v>
      </c>
      <c r="M74" s="1" t="s">
        <v>75</v>
      </c>
      <c r="N74" s="1"/>
      <c r="O74" s="1"/>
      <c r="P74" s="1"/>
      <c r="Q74" s="1"/>
      <c r="R74" s="1"/>
      <c r="S74" s="1"/>
      <c r="T74" s="1"/>
      <c r="U74" s="1"/>
      <c r="V74" s="1"/>
      <c r="W74" s="1"/>
      <c r="X74" s="1"/>
      <c r="Y74" s="1"/>
      <c r="Z74" s="1"/>
    </row>
    <row r="75" customFormat="false" ht="14.5" hidden="false" customHeight="false" outlineLevel="0" collapsed="false">
      <c r="A75" s="1"/>
      <c r="B75" s="37" t="s">
        <v>76</v>
      </c>
      <c r="C75" s="13" t="n">
        <v>680</v>
      </c>
      <c r="D75" s="14" t="s">
        <v>77</v>
      </c>
      <c r="E75" s="28" t="n">
        <v>3600</v>
      </c>
      <c r="F75" s="29"/>
      <c r="G75" s="1"/>
      <c r="H75" s="1" t="s">
        <v>78</v>
      </c>
      <c r="I75" s="1"/>
      <c r="J75" s="17" t="n">
        <v>36000</v>
      </c>
      <c r="K75" s="1"/>
      <c r="L75" s="17" t="n">
        <f aca="false">J75</f>
        <v>36000</v>
      </c>
      <c r="M75" s="1"/>
      <c r="N75" s="1"/>
      <c r="O75" s="1"/>
      <c r="P75" s="1"/>
      <c r="Q75" s="1"/>
      <c r="R75" s="1"/>
      <c r="S75" s="1"/>
      <c r="T75" s="1"/>
      <c r="U75" s="1"/>
      <c r="V75" s="1"/>
      <c r="W75" s="1"/>
      <c r="X75" s="1"/>
      <c r="Y75" s="1"/>
      <c r="Z75" s="1"/>
    </row>
    <row r="76" customFormat="false" ht="14.5" hidden="false" customHeight="false" outlineLevel="0" collapsed="false">
      <c r="A76" s="1"/>
      <c r="B76" s="31" t="str">
        <f aca="false">+B75</f>
        <v>Amort año 1</v>
      </c>
      <c r="C76" s="24" t="n">
        <v>280</v>
      </c>
      <c r="D76" s="25" t="s">
        <v>79</v>
      </c>
      <c r="E76" s="25"/>
      <c r="F76" s="26" t="n">
        <f aca="false">E75</f>
        <v>3600</v>
      </c>
      <c r="G76" s="1"/>
      <c r="H76" s="1" t="s">
        <v>80</v>
      </c>
      <c r="I76" s="1"/>
      <c r="J76" s="8" t="n">
        <f aca="false">-(3600*3)</f>
        <v>-10800</v>
      </c>
      <c r="K76" s="1"/>
      <c r="L76" s="8" t="n">
        <f aca="false">J76</f>
        <v>-10800</v>
      </c>
      <c r="M76" s="1"/>
      <c r="N76" s="1"/>
      <c r="O76" s="1"/>
      <c r="P76" s="1"/>
      <c r="Q76" s="1"/>
      <c r="R76" s="1"/>
      <c r="S76" s="1"/>
      <c r="T76" s="1"/>
      <c r="U76" s="1"/>
      <c r="V76" s="1"/>
      <c r="W76" s="1"/>
      <c r="X76" s="1"/>
      <c r="Y76" s="1"/>
      <c r="Z76" s="1"/>
    </row>
    <row r="77" customFormat="false" ht="14.5" hidden="false" customHeight="false" outlineLevel="0" collapsed="false">
      <c r="A77" s="1"/>
      <c r="B77" s="1"/>
      <c r="C77" s="1"/>
      <c r="D77" s="1"/>
      <c r="E77" s="1"/>
      <c r="F77" s="1"/>
      <c r="G77" s="1"/>
      <c r="H77" s="1"/>
      <c r="I77" s="1"/>
      <c r="J77" s="1" t="n">
        <v>0</v>
      </c>
      <c r="L77" s="8" t="n">
        <f aca="false">-J82</f>
        <v>-3600</v>
      </c>
      <c r="N77" s="1"/>
      <c r="O77" s="1"/>
      <c r="P77" s="1"/>
      <c r="Q77" s="1"/>
      <c r="R77" s="1"/>
      <c r="S77" s="1"/>
      <c r="T77" s="1"/>
      <c r="U77" s="1"/>
      <c r="V77" s="1"/>
      <c r="W77" s="1"/>
      <c r="X77" s="1"/>
      <c r="Y77" s="1"/>
      <c r="Z77" s="1"/>
    </row>
    <row r="78" customFormat="false" ht="15" hidden="false" customHeight="false" outlineLevel="0" collapsed="false">
      <c r="A78" s="1"/>
      <c r="B78" s="1"/>
      <c r="C78" s="1"/>
      <c r="D78" s="1"/>
      <c r="E78" s="1"/>
      <c r="F78" s="1"/>
      <c r="G78" s="1"/>
      <c r="H78" s="1"/>
      <c r="I78" s="1"/>
      <c r="J78" s="22" t="n">
        <f aca="false">+SUM(J75:J77)</f>
        <v>25200</v>
      </c>
      <c r="K78" s="1"/>
      <c r="L78" s="22" t="n">
        <f aca="false">+SUM(L75:L77)</f>
        <v>21600</v>
      </c>
      <c r="M78" s="1"/>
      <c r="N78" s="1"/>
      <c r="O78" s="1"/>
      <c r="P78" s="1"/>
      <c r="Q78" s="1"/>
      <c r="R78" s="1"/>
      <c r="S78" s="1"/>
      <c r="T78" s="1"/>
      <c r="U78" s="1"/>
      <c r="V78" s="1"/>
      <c r="W78" s="1"/>
      <c r="X78" s="1"/>
      <c r="Y78" s="1"/>
      <c r="Z78" s="1"/>
    </row>
    <row r="79" customFormat="false" ht="15" hidden="false" customHeight="false" outlineLevel="0" collapsed="false">
      <c r="A79" s="1"/>
      <c r="B79" s="9" t="s">
        <v>81</v>
      </c>
      <c r="C79" s="10" t="s">
        <v>11</v>
      </c>
      <c r="D79" s="10" t="s">
        <v>1</v>
      </c>
      <c r="E79" s="10" t="s">
        <v>12</v>
      </c>
      <c r="F79" s="11" t="s">
        <v>13</v>
      </c>
      <c r="G79" s="1"/>
      <c r="H79" s="2" t="s">
        <v>82</v>
      </c>
      <c r="I79" s="1"/>
      <c r="J79" s="1"/>
      <c r="K79" s="1"/>
      <c r="L79" s="1"/>
      <c r="M79" s="1"/>
      <c r="N79" s="1"/>
      <c r="O79" s="1"/>
      <c r="P79" s="1"/>
      <c r="Q79" s="1"/>
      <c r="R79" s="1"/>
      <c r="S79" s="1"/>
      <c r="T79" s="1"/>
      <c r="U79" s="1"/>
      <c r="V79" s="1"/>
      <c r="W79" s="1"/>
      <c r="X79" s="1"/>
      <c r="Y79" s="1"/>
      <c r="Z79" s="1"/>
    </row>
    <row r="80" customFormat="false" ht="13.8" hidden="false" customHeight="false" outlineLevel="0" collapsed="false">
      <c r="A80" s="1"/>
      <c r="B80" s="38" t="s">
        <v>83</v>
      </c>
      <c r="C80" s="39" t="n">
        <v>680</v>
      </c>
      <c r="D80" s="40" t="s">
        <v>77</v>
      </c>
      <c r="E80" s="41" t="n">
        <v>3600</v>
      </c>
      <c r="F80" s="42"/>
      <c r="G80" s="1"/>
      <c r="H80" s="1" t="s">
        <v>84</v>
      </c>
      <c r="I80" s="1"/>
      <c r="J80" s="17" t="n">
        <f aca="false">0.6*36000</f>
        <v>21600</v>
      </c>
      <c r="K80" s="1"/>
      <c r="L80" s="1"/>
      <c r="M80" s="1"/>
      <c r="N80" s="1"/>
      <c r="O80" s="1"/>
      <c r="P80" s="1"/>
      <c r="Q80" s="1"/>
      <c r="R80" s="1"/>
      <c r="S80" s="1"/>
      <c r="T80" s="1"/>
      <c r="U80" s="1"/>
      <c r="V80" s="1"/>
      <c r="W80" s="1"/>
      <c r="X80" s="1"/>
      <c r="Y80" s="1"/>
      <c r="Z80" s="1"/>
    </row>
    <row r="81" customFormat="false" ht="13.8" hidden="false" customHeight="false" outlineLevel="0" collapsed="false">
      <c r="A81" s="1"/>
      <c r="B81" s="31" t="str">
        <f aca="false">+B80</f>
        <v>Amort año 3</v>
      </c>
      <c r="C81" s="43" t="n">
        <v>280</v>
      </c>
      <c r="D81" s="44" t="s">
        <v>85</v>
      </c>
      <c r="E81" s="25"/>
      <c r="F81" s="26" t="n">
        <f aca="false">E80</f>
        <v>3600</v>
      </c>
      <c r="G81" s="1"/>
      <c r="H81" s="1"/>
      <c r="I81" s="1"/>
      <c r="J81" s="1"/>
      <c r="K81" s="1"/>
      <c r="L81" s="1"/>
      <c r="M81" s="1"/>
      <c r="N81" s="1"/>
      <c r="O81" s="1"/>
      <c r="P81" s="1"/>
      <c r="Q81" s="1"/>
      <c r="R81" s="1"/>
      <c r="S81" s="1"/>
      <c r="T81" s="1"/>
      <c r="U81" s="1"/>
      <c r="V81" s="1"/>
      <c r="W81" s="1"/>
      <c r="X81" s="1"/>
      <c r="Y81" s="1"/>
      <c r="Z81" s="1"/>
    </row>
    <row r="82" customFormat="false" ht="14.5" hidden="false" customHeight="false" outlineLevel="0" collapsed="false">
      <c r="A82" s="1"/>
      <c r="B82" s="38" t="s">
        <v>86</v>
      </c>
      <c r="C82" s="39" t="n">
        <v>690</v>
      </c>
      <c r="D82" s="40" t="s">
        <v>87</v>
      </c>
      <c r="E82" s="41" t="n">
        <v>3600</v>
      </c>
      <c r="F82" s="42"/>
      <c r="G82" s="1"/>
      <c r="H82" s="2" t="s">
        <v>86</v>
      </c>
      <c r="I82" s="1"/>
      <c r="J82" s="45" t="n">
        <f aca="false">J78-J80</f>
        <v>3600</v>
      </c>
      <c r="K82" s="1"/>
      <c r="L82" s="1"/>
      <c r="M82" s="1"/>
      <c r="N82" s="1"/>
      <c r="O82" s="1"/>
      <c r="P82" s="1"/>
      <c r="Q82" s="1"/>
      <c r="R82" s="1"/>
      <c r="S82" s="1"/>
      <c r="T82" s="1"/>
      <c r="U82" s="1"/>
      <c r="V82" s="1"/>
      <c r="W82" s="1"/>
      <c r="X82" s="1"/>
      <c r="Y82" s="1"/>
      <c r="Z82" s="1"/>
    </row>
    <row r="83" customFormat="false" ht="13.8" hidden="false" customHeight="false" outlineLevel="0" collapsed="false">
      <c r="A83" s="1"/>
      <c r="B83" s="31" t="str">
        <f aca="false">+B82</f>
        <v>Deterioro año 3</v>
      </c>
      <c r="C83" s="43" t="n">
        <v>290</v>
      </c>
      <c r="D83" s="44" t="s">
        <v>88</v>
      </c>
      <c r="E83" s="25"/>
      <c r="F83" s="26" t="n">
        <v>3600</v>
      </c>
      <c r="G83" s="1"/>
      <c r="H83" s="1"/>
      <c r="I83" s="1"/>
      <c r="J83" s="1"/>
      <c r="K83" s="1"/>
      <c r="L83" s="1"/>
      <c r="M83" s="1"/>
      <c r="N83" s="1"/>
      <c r="O83" s="1"/>
      <c r="P83" s="1"/>
      <c r="Q83" s="1"/>
      <c r="R83" s="1"/>
      <c r="S83" s="1"/>
      <c r="T83" s="1"/>
      <c r="U83" s="1"/>
      <c r="V83" s="1"/>
      <c r="W83" s="1"/>
      <c r="X83" s="1"/>
      <c r="Y83" s="1"/>
      <c r="Z83" s="1"/>
    </row>
    <row r="84" customFormat="false" ht="14.5" hidden="false" customHeight="false" outlineLevel="0" collapsed="false">
      <c r="A84" s="1"/>
      <c r="B84" s="1"/>
      <c r="C84" s="1"/>
      <c r="D84" s="1"/>
      <c r="E84" s="1"/>
      <c r="F84" s="1"/>
      <c r="G84" s="1"/>
      <c r="H84" s="2" t="s">
        <v>89</v>
      </c>
      <c r="I84" s="1"/>
      <c r="J84" s="1" t="s">
        <v>90</v>
      </c>
      <c r="K84" s="17" t="n">
        <f aca="false">L78</f>
        <v>21600</v>
      </c>
      <c r="L84" s="1"/>
      <c r="M84" s="1"/>
      <c r="N84" s="1"/>
      <c r="O84" s="1"/>
      <c r="P84" s="1"/>
      <c r="Q84" s="1"/>
      <c r="R84" s="1"/>
      <c r="S84" s="1"/>
      <c r="T84" s="1"/>
      <c r="U84" s="1"/>
      <c r="V84" s="1"/>
      <c r="W84" s="1"/>
      <c r="X84" s="1"/>
      <c r="Y84" s="1"/>
      <c r="Z84" s="1"/>
    </row>
    <row r="85" customFormat="false" ht="14.5" hidden="false" customHeight="false" outlineLevel="0" collapsed="false">
      <c r="A85" s="1"/>
      <c r="B85" s="9" t="s">
        <v>91</v>
      </c>
      <c r="C85" s="10" t="s">
        <v>11</v>
      </c>
      <c r="D85" s="10" t="s">
        <v>1</v>
      </c>
      <c r="E85" s="10" t="s">
        <v>12</v>
      </c>
      <c r="F85" s="11" t="s">
        <v>13</v>
      </c>
      <c r="G85" s="1"/>
      <c r="H85" s="1"/>
      <c r="I85" s="1"/>
      <c r="J85" s="17" t="s">
        <v>92</v>
      </c>
      <c r="K85" s="1" t="n">
        <v>7</v>
      </c>
      <c r="L85" s="1"/>
      <c r="M85" s="1"/>
      <c r="N85" s="1"/>
      <c r="O85" s="1"/>
      <c r="P85" s="1"/>
      <c r="Q85" s="1"/>
      <c r="R85" s="1"/>
      <c r="S85" s="1"/>
      <c r="T85" s="1"/>
      <c r="U85" s="1"/>
      <c r="V85" s="1"/>
      <c r="W85" s="1"/>
      <c r="X85" s="1"/>
      <c r="Y85" s="1"/>
      <c r="Z85" s="1"/>
    </row>
    <row r="86" customFormat="false" ht="13.8" hidden="false" customHeight="false" outlineLevel="0" collapsed="false">
      <c r="A86" s="1"/>
      <c r="B86" s="37" t="s">
        <v>93</v>
      </c>
      <c r="C86" s="13" t="n">
        <v>680</v>
      </c>
      <c r="D86" s="14" t="s">
        <v>77</v>
      </c>
      <c r="E86" s="28" t="n">
        <f aca="false">F87</f>
        <v>3085.71428571429</v>
      </c>
      <c r="F86" s="29"/>
      <c r="G86" s="1"/>
      <c r="H86" s="1"/>
      <c r="I86" s="1"/>
      <c r="J86" s="8" t="s">
        <v>94</v>
      </c>
      <c r="K86" s="17" t="n">
        <f aca="false">J80/K85</f>
        <v>3085.71428571429</v>
      </c>
      <c r="L86" s="1"/>
      <c r="M86" s="1"/>
      <c r="N86" s="1"/>
      <c r="O86" s="1"/>
      <c r="P86" s="1"/>
      <c r="Q86" s="1"/>
      <c r="R86" s="1"/>
      <c r="S86" s="1"/>
      <c r="T86" s="1"/>
      <c r="U86" s="1"/>
      <c r="V86" s="1"/>
      <c r="W86" s="1"/>
      <c r="X86" s="1"/>
      <c r="Y86" s="1"/>
      <c r="Z86" s="1"/>
    </row>
    <row r="87" customFormat="false" ht="13.8" hidden="false" customHeight="false" outlineLevel="0" collapsed="false">
      <c r="A87" s="1"/>
      <c r="B87" s="31" t="str">
        <f aca="false">+B86</f>
        <v>Amort año 4</v>
      </c>
      <c r="C87" s="24" t="n">
        <v>280</v>
      </c>
      <c r="D87" s="25" t="s">
        <v>85</v>
      </c>
      <c r="E87" s="25"/>
      <c r="F87" s="26" t="n">
        <f aca="false">K86</f>
        <v>3085.71428571429</v>
      </c>
      <c r="G87" s="1"/>
      <c r="H87" s="1"/>
      <c r="I87" s="1"/>
      <c r="J87" s="1"/>
      <c r="L87" s="1"/>
      <c r="M87" s="1"/>
      <c r="N87" s="1"/>
      <c r="O87" s="1"/>
      <c r="P87" s="1"/>
      <c r="Q87" s="1"/>
      <c r="R87" s="1"/>
      <c r="S87" s="1"/>
      <c r="T87" s="1"/>
      <c r="U87" s="1"/>
      <c r="V87" s="1"/>
      <c r="W87" s="1"/>
      <c r="X87" s="1"/>
      <c r="Y87" s="1"/>
      <c r="Z87" s="1"/>
    </row>
    <row r="88" customFormat="false" ht="14.5"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4.5" hidden="false" customHeight="false" outlineLevel="0" collapsed="false">
      <c r="A89" s="1"/>
      <c r="B89" s="1"/>
      <c r="D89" s="46" t="s">
        <v>95</v>
      </c>
      <c r="E89" s="46" t="s">
        <v>96</v>
      </c>
      <c r="F89" s="46" t="s">
        <v>97</v>
      </c>
      <c r="G89" s="47" t="s">
        <v>98</v>
      </c>
      <c r="H89" s="47" t="s">
        <v>99</v>
      </c>
      <c r="I89" s="47" t="s">
        <v>100</v>
      </c>
      <c r="J89" s="47" t="s">
        <v>101</v>
      </c>
      <c r="K89" s="47" t="s">
        <v>102</v>
      </c>
      <c r="L89" s="47" t="s">
        <v>103</v>
      </c>
      <c r="M89" s="47" t="s">
        <v>104</v>
      </c>
      <c r="N89" s="47" t="s">
        <v>105</v>
      </c>
      <c r="O89" s="1"/>
      <c r="P89" s="1"/>
      <c r="Q89" s="1"/>
      <c r="R89" s="1"/>
      <c r="S89" s="1"/>
      <c r="T89" s="1"/>
      <c r="U89" s="1"/>
      <c r="V89" s="1"/>
      <c r="W89" s="1"/>
      <c r="X89" s="1"/>
      <c r="Y89" s="1"/>
    </row>
    <row r="90" customFormat="false" ht="13.8" hidden="false" customHeight="false" outlineLevel="0" collapsed="false">
      <c r="A90" s="1"/>
      <c r="B90" s="48" t="n">
        <v>205</v>
      </c>
      <c r="C90" s="14" t="s">
        <v>66</v>
      </c>
      <c r="D90" s="28" t="n">
        <v>36000</v>
      </c>
      <c r="E90" s="28" t="n">
        <v>36000</v>
      </c>
      <c r="F90" s="28" t="n">
        <v>36000</v>
      </c>
      <c r="G90" s="49" t="n">
        <v>36000</v>
      </c>
      <c r="H90" s="28" t="n">
        <v>36000</v>
      </c>
      <c r="I90" s="28" t="n">
        <v>36000</v>
      </c>
      <c r="J90" s="28" t="n">
        <v>36000</v>
      </c>
      <c r="K90" s="28" t="n">
        <v>36000</v>
      </c>
      <c r="L90" s="28" t="n">
        <v>36000</v>
      </c>
      <c r="M90" s="28" t="n">
        <v>36000</v>
      </c>
      <c r="N90" s="28" t="n">
        <v>36000</v>
      </c>
      <c r="O90" s="1"/>
      <c r="P90" s="1"/>
      <c r="Q90" s="1"/>
      <c r="R90" s="1"/>
      <c r="S90" s="1"/>
      <c r="T90" s="1"/>
      <c r="U90" s="1"/>
      <c r="V90" s="1"/>
      <c r="W90" s="1"/>
      <c r="X90" s="1"/>
      <c r="Y90" s="1"/>
    </row>
    <row r="91" customFormat="false" ht="13.8" hidden="false" customHeight="false" outlineLevel="0" collapsed="false">
      <c r="A91" s="1"/>
      <c r="B91" s="50" t="n">
        <v>281</v>
      </c>
      <c r="C91" s="1" t="s">
        <v>106</v>
      </c>
      <c r="D91" s="17"/>
      <c r="E91" s="8" t="n">
        <v>-3600</v>
      </c>
      <c r="F91" s="8" t="n">
        <f aca="false">(E91+E91)</f>
        <v>-7200</v>
      </c>
      <c r="G91" s="49" t="n">
        <f aca="false">F91+E91</f>
        <v>-10800</v>
      </c>
      <c r="H91" s="8" t="n">
        <f aca="false">G91+H95</f>
        <v>-13885.7142857143</v>
      </c>
      <c r="I91" s="8" t="n">
        <f aca="false">H91+I95</f>
        <v>-16971.4285714286</v>
      </c>
      <c r="J91" s="8" t="n">
        <f aca="false">I91+J95</f>
        <v>-20057.1428571429</v>
      </c>
      <c r="K91" s="8" t="n">
        <f aca="false">J91+K95</f>
        <v>-23142.8571428571</v>
      </c>
      <c r="L91" s="8" t="n">
        <f aca="false">K91+L95</f>
        <v>-26228.5714285714</v>
      </c>
      <c r="M91" s="8" t="n">
        <f aca="false">L91+M95</f>
        <v>-29314.2857142857</v>
      </c>
      <c r="N91" s="8" t="n">
        <f aca="false">M91+N95</f>
        <v>-32400</v>
      </c>
      <c r="O91" s="1"/>
      <c r="P91" s="1"/>
      <c r="Q91" s="1"/>
      <c r="R91" s="1"/>
      <c r="S91" s="1"/>
      <c r="T91" s="1"/>
      <c r="U91" s="1"/>
      <c r="V91" s="1"/>
      <c r="W91" s="1"/>
      <c r="X91" s="1"/>
      <c r="Y91" s="1"/>
    </row>
    <row r="92" customFormat="false" ht="13.8" hidden="false" customHeight="false" outlineLevel="0" collapsed="false">
      <c r="A92" s="1"/>
      <c r="B92" s="51" t="n">
        <v>291</v>
      </c>
      <c r="C92" s="25" t="s">
        <v>107</v>
      </c>
      <c r="D92" s="25"/>
      <c r="E92" s="8"/>
      <c r="F92" s="8"/>
      <c r="G92" s="49" t="n">
        <f aca="false">L77</f>
        <v>-3600</v>
      </c>
      <c r="H92" s="8" t="n">
        <f aca="false">G92</f>
        <v>-3600</v>
      </c>
      <c r="I92" s="8" t="n">
        <f aca="false">H92</f>
        <v>-3600</v>
      </c>
      <c r="J92" s="8" t="n">
        <f aca="false">I92</f>
        <v>-3600</v>
      </c>
      <c r="K92" s="8" t="n">
        <f aca="false">J92</f>
        <v>-3600</v>
      </c>
      <c r="L92" s="8" t="n">
        <f aca="false">K92</f>
        <v>-3600</v>
      </c>
      <c r="M92" s="8" t="n">
        <f aca="false">L92</f>
        <v>-3600</v>
      </c>
      <c r="N92" s="8" t="n">
        <f aca="false">M92</f>
        <v>-3600</v>
      </c>
      <c r="O92" s="1"/>
      <c r="P92" s="1"/>
      <c r="Q92" s="1"/>
      <c r="R92" s="1"/>
      <c r="S92" s="1"/>
      <c r="T92" s="1"/>
      <c r="U92" s="1"/>
      <c r="V92" s="1"/>
      <c r="W92" s="1"/>
      <c r="X92" s="1"/>
      <c r="Y92" s="1"/>
    </row>
    <row r="93" customFormat="false" ht="15" hidden="false" customHeight="false" outlineLevel="0" collapsed="false">
      <c r="A93" s="1"/>
      <c r="B93" s="19"/>
      <c r="C93" s="52" t="s">
        <v>108</v>
      </c>
      <c r="D93" s="22" t="n">
        <f aca="false">+SUM(D90:D92)</f>
        <v>36000</v>
      </c>
      <c r="E93" s="22" t="n">
        <f aca="false">+SUM(E90:E92)</f>
        <v>32400</v>
      </c>
      <c r="F93" s="22" t="n">
        <f aca="false">+SUM(F90:F92)</f>
        <v>28800</v>
      </c>
      <c r="G93" s="53" t="n">
        <f aca="false">+SUM(G90:G92)</f>
        <v>21600</v>
      </c>
      <c r="H93" s="22" t="n">
        <f aca="false">+SUM(H90:H92)</f>
        <v>18514.2857142857</v>
      </c>
      <c r="I93" s="22" t="n">
        <f aca="false">+SUM(I90:I92)</f>
        <v>15428.5714285714</v>
      </c>
      <c r="J93" s="22" t="n">
        <f aca="false">+SUM(J90:J92)</f>
        <v>12342.8571428571</v>
      </c>
      <c r="K93" s="22" t="n">
        <f aca="false">+SUM(K90:K92)</f>
        <v>9257.14285714286</v>
      </c>
      <c r="L93" s="22" t="n">
        <f aca="false">+SUM(L90:L92)</f>
        <v>6171.42857142857</v>
      </c>
      <c r="M93" s="22" t="n">
        <f aca="false">+SUM(M90:M92)</f>
        <v>3085.71428571429</v>
      </c>
      <c r="N93" s="22" t="n">
        <f aca="false">+SUM(N90:N92)</f>
        <v>0</v>
      </c>
      <c r="O93" s="1"/>
      <c r="P93" s="1"/>
      <c r="Q93" s="1"/>
      <c r="R93" s="1"/>
      <c r="S93" s="1"/>
      <c r="T93" s="1"/>
      <c r="U93" s="1"/>
      <c r="V93" s="1"/>
      <c r="W93" s="1"/>
      <c r="X93" s="1"/>
      <c r="Y93" s="1"/>
    </row>
    <row r="94" customFormat="false" ht="15" hidden="false" customHeight="false" outlineLevel="0" collapsed="false">
      <c r="A94" s="1"/>
      <c r="B94" s="1"/>
      <c r="C94" s="1"/>
      <c r="D94" s="1"/>
      <c r="E94" s="8"/>
      <c r="F94" s="8"/>
      <c r="G94" s="49"/>
      <c r="H94" s="8"/>
      <c r="I94" s="8"/>
      <c r="J94" s="8"/>
      <c r="K94" s="8"/>
      <c r="L94" s="8"/>
      <c r="M94" s="8"/>
      <c r="N94" s="8"/>
      <c r="O94" s="1"/>
      <c r="P94" s="1"/>
      <c r="Q94" s="1"/>
      <c r="R94" s="1"/>
      <c r="S94" s="1"/>
      <c r="T94" s="1"/>
      <c r="U94" s="1"/>
      <c r="V94" s="1"/>
      <c r="W94" s="1"/>
      <c r="X94" s="1"/>
      <c r="Y94" s="1"/>
    </row>
    <row r="95" customFormat="false" ht="13.8" hidden="false" customHeight="false" outlineLevel="0" collapsed="false">
      <c r="A95" s="1"/>
      <c r="B95" s="48" t="n">
        <v>681</v>
      </c>
      <c r="C95" s="14" t="s">
        <v>109</v>
      </c>
      <c r="D95" s="15"/>
      <c r="E95" s="15" t="n">
        <f aca="false">E91</f>
        <v>-3600</v>
      </c>
      <c r="F95" s="15" t="n">
        <f aca="false">E95</f>
        <v>-3600</v>
      </c>
      <c r="G95" s="54" t="n">
        <f aca="false">F95</f>
        <v>-3600</v>
      </c>
      <c r="H95" s="15" t="n">
        <f aca="false">-K86</f>
        <v>-3085.71428571429</v>
      </c>
      <c r="I95" s="15" t="n">
        <f aca="false">H95</f>
        <v>-3085.71428571429</v>
      </c>
      <c r="J95" s="15" t="n">
        <f aca="false">I95</f>
        <v>-3085.71428571429</v>
      </c>
      <c r="K95" s="15" t="n">
        <f aca="false">J95</f>
        <v>-3085.71428571429</v>
      </c>
      <c r="L95" s="15" t="n">
        <f aca="false">K95</f>
        <v>-3085.71428571429</v>
      </c>
      <c r="M95" s="15" t="n">
        <f aca="false">L95</f>
        <v>-3085.71428571429</v>
      </c>
      <c r="N95" s="16" t="n">
        <f aca="false">M95</f>
        <v>-3085.71428571429</v>
      </c>
      <c r="O95" s="1"/>
      <c r="P95" s="1"/>
      <c r="Q95" s="1"/>
      <c r="R95" s="1"/>
      <c r="S95" s="1"/>
      <c r="T95" s="1"/>
      <c r="U95" s="1"/>
      <c r="V95" s="1"/>
      <c r="W95" s="1"/>
      <c r="X95" s="1"/>
      <c r="Y95" s="1"/>
    </row>
    <row r="96" customFormat="false" ht="14.5" hidden="false" customHeight="false" outlineLevel="0" collapsed="false">
      <c r="A96" s="1"/>
      <c r="B96" s="51" t="n">
        <v>691</v>
      </c>
      <c r="C96" s="25" t="s">
        <v>110</v>
      </c>
      <c r="D96" s="25"/>
      <c r="E96" s="55"/>
      <c r="F96" s="55"/>
      <c r="G96" s="56"/>
      <c r="H96" s="55"/>
      <c r="I96" s="55"/>
      <c r="J96" s="55"/>
      <c r="K96" s="55"/>
      <c r="L96" s="55"/>
      <c r="M96" s="55"/>
      <c r="N96" s="57"/>
      <c r="O96" s="1"/>
      <c r="P96" s="1"/>
      <c r="Q96" s="1"/>
      <c r="R96" s="1"/>
      <c r="S96" s="1"/>
      <c r="T96" s="1"/>
      <c r="U96" s="1"/>
      <c r="V96" s="1"/>
      <c r="W96" s="1"/>
      <c r="X96" s="1"/>
      <c r="Y96" s="1"/>
    </row>
    <row r="97" customFormat="false" ht="14.5"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customFormat="false" ht="14.5" hidden="false" customHeight="false" outlineLevel="0" collapsed="false">
      <c r="A98" s="1"/>
      <c r="B98" s="2" t="s">
        <v>111</v>
      </c>
      <c r="C98" s="1"/>
      <c r="D98" s="1"/>
      <c r="E98" s="1"/>
      <c r="F98" s="1"/>
      <c r="G98" s="1"/>
      <c r="H98" s="1"/>
      <c r="I98" s="1"/>
      <c r="J98" s="1"/>
      <c r="K98" s="1"/>
      <c r="L98" s="1"/>
      <c r="M98" s="1"/>
      <c r="N98" s="1"/>
      <c r="O98" s="1"/>
      <c r="P98" s="1"/>
      <c r="Q98" s="1"/>
      <c r="R98" s="1"/>
      <c r="S98" s="1"/>
      <c r="T98" s="1"/>
      <c r="U98" s="1"/>
      <c r="V98" s="1"/>
      <c r="W98" s="1"/>
      <c r="X98" s="1"/>
      <c r="Y98" s="1"/>
      <c r="Z98" s="1"/>
      <c r="AA98" s="1"/>
      <c r="AB98" s="1"/>
    </row>
    <row r="99" customFormat="false" ht="14.5" hidden="false" customHeight="true" outlineLevel="0" collapsed="false">
      <c r="A99" s="1"/>
      <c r="B99" s="58" t="s">
        <v>112</v>
      </c>
      <c r="C99" s="7"/>
      <c r="D99" s="7"/>
      <c r="E99" s="7"/>
      <c r="F99" s="7"/>
      <c r="G99" s="7"/>
      <c r="H99" s="7"/>
      <c r="I99" s="7"/>
      <c r="J99" s="1"/>
      <c r="K99" s="1"/>
      <c r="L99" s="1"/>
      <c r="M99" s="1"/>
      <c r="N99" s="1"/>
      <c r="O99" s="1"/>
      <c r="P99" s="1"/>
      <c r="Q99" s="1"/>
      <c r="R99" s="1"/>
      <c r="S99" s="1"/>
      <c r="T99" s="1"/>
      <c r="U99" s="1"/>
      <c r="V99" s="1"/>
      <c r="W99" s="1"/>
      <c r="X99" s="1"/>
      <c r="Y99" s="1"/>
      <c r="Z99" s="1"/>
      <c r="AA99" s="1"/>
      <c r="AB99" s="1"/>
    </row>
    <row r="100" customFormat="false" ht="14.5" hidden="false" customHeight="true" outlineLevel="0" collapsed="false">
      <c r="A100" s="1"/>
      <c r="B100" s="59" t="s">
        <v>113</v>
      </c>
      <c r="C100" s="7"/>
      <c r="D100" s="7"/>
      <c r="E100" s="7"/>
      <c r="F100" s="7"/>
      <c r="G100" s="7"/>
      <c r="H100" s="7"/>
      <c r="I100" s="7"/>
      <c r="J100" s="1"/>
      <c r="K100" s="1"/>
      <c r="L100" s="1"/>
      <c r="M100" s="1"/>
      <c r="N100" s="1"/>
      <c r="O100" s="1"/>
      <c r="P100" s="1"/>
      <c r="Q100" s="1"/>
      <c r="R100" s="1"/>
      <c r="S100" s="1"/>
      <c r="T100" s="1"/>
      <c r="U100" s="1"/>
      <c r="V100" s="1"/>
      <c r="W100" s="1"/>
      <c r="X100" s="1"/>
      <c r="Y100" s="1"/>
      <c r="Z100" s="1"/>
      <c r="AA100" s="1"/>
      <c r="AB100" s="1"/>
    </row>
    <row r="101" customFormat="false" ht="13.8" hidden="false" customHeight="false" outlineLevel="0" collapsed="false">
      <c r="A101" s="1"/>
      <c r="B101" s="7"/>
      <c r="C101" s="7"/>
      <c r="D101" s="7"/>
      <c r="E101" s="7"/>
      <c r="F101" s="7"/>
      <c r="G101" s="7"/>
      <c r="H101" s="7"/>
      <c r="I101" s="7"/>
      <c r="J101" s="1"/>
      <c r="K101" s="1"/>
      <c r="L101" s="1"/>
      <c r="M101" s="1"/>
      <c r="N101" s="1"/>
      <c r="O101" s="1"/>
      <c r="P101" s="1"/>
      <c r="Q101" s="1"/>
      <c r="R101" s="1"/>
      <c r="S101" s="1"/>
      <c r="T101" s="1"/>
      <c r="U101" s="1"/>
      <c r="V101" s="1"/>
      <c r="W101" s="1"/>
      <c r="X101" s="1"/>
      <c r="Y101" s="1"/>
      <c r="Z101" s="1"/>
      <c r="AA101" s="1"/>
      <c r="AB101" s="1"/>
    </row>
    <row r="102" customFormat="false" ht="14.5" hidden="false" customHeight="true" outlineLevel="0" collapsed="false">
      <c r="A102" s="1"/>
      <c r="B102" s="59" t="s">
        <v>114</v>
      </c>
      <c r="C102" s="7"/>
      <c r="D102" s="7"/>
      <c r="E102" s="7"/>
      <c r="F102" s="7"/>
      <c r="G102" s="7"/>
      <c r="H102" s="7"/>
      <c r="I102" s="7"/>
      <c r="J102" s="1"/>
      <c r="K102" s="1"/>
      <c r="L102" s="1"/>
      <c r="M102" s="1"/>
      <c r="N102" s="1"/>
      <c r="O102" s="1"/>
      <c r="P102" s="1"/>
      <c r="Q102" s="1"/>
      <c r="R102" s="1"/>
      <c r="S102" s="1"/>
      <c r="T102" s="1"/>
      <c r="U102" s="1"/>
      <c r="V102" s="1"/>
      <c r="W102" s="1"/>
      <c r="X102" s="1"/>
      <c r="Y102" s="1"/>
      <c r="Z102" s="1"/>
      <c r="AA102" s="1"/>
      <c r="AB102" s="1"/>
    </row>
    <row r="103" customFormat="false" ht="13.8" hidden="false" customHeight="false" outlineLevel="0" collapsed="false">
      <c r="A103" s="1"/>
      <c r="B103" s="7"/>
      <c r="C103" s="7"/>
      <c r="D103" s="7"/>
      <c r="E103" s="7"/>
      <c r="F103" s="7"/>
      <c r="G103" s="7"/>
      <c r="H103" s="7"/>
      <c r="I103" s="7"/>
      <c r="J103" s="1"/>
      <c r="K103" s="1"/>
      <c r="L103" s="1"/>
      <c r="M103" s="1"/>
      <c r="N103" s="1"/>
      <c r="O103" s="1"/>
      <c r="P103" s="1"/>
      <c r="Q103" s="1"/>
      <c r="R103" s="1"/>
      <c r="S103" s="1"/>
      <c r="T103" s="1"/>
      <c r="U103" s="1"/>
      <c r="V103" s="1"/>
      <c r="W103" s="1"/>
      <c r="X103" s="1"/>
      <c r="Y103" s="1"/>
      <c r="Z103" s="1"/>
      <c r="AA103" s="1"/>
      <c r="AB103" s="1"/>
    </row>
    <row r="104" customFormat="false" ht="14.5" hidden="false" customHeight="false" outlineLevel="0" collapsed="false">
      <c r="A104" s="1"/>
      <c r="B104" s="1" t="s">
        <v>115</v>
      </c>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customFormat="false" ht="14.5" hidden="false" customHeight="true" outlineLevel="0" collapsed="false">
      <c r="A105" s="1"/>
      <c r="B105" s="7" t="s">
        <v>116</v>
      </c>
      <c r="C105" s="7"/>
      <c r="D105" s="7"/>
      <c r="E105" s="7"/>
      <c r="F105" s="7"/>
      <c r="G105" s="7"/>
      <c r="H105" s="7"/>
      <c r="I105" s="7"/>
      <c r="J105" s="1"/>
      <c r="K105" s="1"/>
      <c r="L105" s="1"/>
      <c r="M105" s="1"/>
      <c r="N105" s="1"/>
      <c r="O105" s="1"/>
      <c r="P105" s="1"/>
      <c r="Q105" s="1"/>
      <c r="R105" s="1"/>
      <c r="S105" s="1"/>
      <c r="T105" s="1"/>
      <c r="U105" s="1"/>
      <c r="V105" s="1"/>
      <c r="W105" s="1"/>
      <c r="X105" s="1"/>
      <c r="Y105" s="1"/>
      <c r="Z105" s="1"/>
      <c r="AA105" s="1"/>
      <c r="AB105" s="1"/>
    </row>
    <row r="106" customFormat="false" ht="14.5" hidden="false" customHeight="true" outlineLevel="0" collapsed="false">
      <c r="A106" s="1"/>
      <c r="B106" s="7" t="s">
        <v>117</v>
      </c>
      <c r="C106" s="7"/>
      <c r="D106" s="7"/>
      <c r="E106" s="7"/>
      <c r="F106" s="7"/>
      <c r="G106" s="7"/>
      <c r="H106" s="7"/>
      <c r="I106" s="7"/>
      <c r="J106" s="1"/>
      <c r="K106" s="1"/>
      <c r="L106" s="1"/>
      <c r="M106" s="1"/>
      <c r="N106" s="1"/>
      <c r="O106" s="1"/>
      <c r="P106" s="1"/>
      <c r="Q106" s="1"/>
      <c r="R106" s="1"/>
      <c r="S106" s="1"/>
      <c r="T106" s="1"/>
      <c r="U106" s="1"/>
      <c r="V106" s="1"/>
      <c r="W106" s="1"/>
      <c r="X106" s="1"/>
      <c r="Y106" s="1"/>
      <c r="Z106" s="1"/>
      <c r="AA106" s="1"/>
      <c r="AB106" s="1"/>
    </row>
    <row r="107" customFormat="false" ht="14.5" hidden="false" customHeight="false" outlineLevel="0" collapsed="false">
      <c r="A107" s="1"/>
      <c r="B107" s="7"/>
      <c r="C107" s="7"/>
      <c r="D107" s="7"/>
      <c r="E107" s="7"/>
      <c r="F107" s="7"/>
      <c r="G107" s="7"/>
      <c r="H107" s="7"/>
      <c r="I107" s="7"/>
      <c r="J107" s="1"/>
      <c r="K107" s="1"/>
      <c r="L107" s="1"/>
      <c r="M107" s="1"/>
      <c r="N107" s="1"/>
      <c r="O107" s="1"/>
      <c r="P107" s="1"/>
      <c r="Q107" s="1"/>
      <c r="R107" s="1"/>
      <c r="S107" s="1"/>
      <c r="T107" s="1"/>
      <c r="U107" s="1"/>
      <c r="V107" s="1"/>
      <c r="W107" s="1"/>
      <c r="X107" s="1"/>
      <c r="Y107" s="1"/>
      <c r="Z107" s="1"/>
      <c r="AA107" s="1"/>
      <c r="AB107" s="1"/>
    </row>
    <row r="108" customFormat="false" ht="14.5" hidden="false" customHeight="true" outlineLevel="0" collapsed="false">
      <c r="A108" s="1"/>
      <c r="B108" s="7" t="s">
        <v>118</v>
      </c>
      <c r="C108" s="7"/>
      <c r="D108" s="7"/>
      <c r="E108" s="7"/>
      <c r="F108" s="7"/>
      <c r="G108" s="7"/>
      <c r="H108" s="7"/>
      <c r="I108" s="7"/>
      <c r="J108" s="1"/>
      <c r="K108" s="1"/>
      <c r="L108" s="1"/>
      <c r="M108" s="1"/>
      <c r="N108" s="1"/>
      <c r="O108" s="1"/>
      <c r="P108" s="1"/>
      <c r="Q108" s="1"/>
      <c r="R108" s="1"/>
      <c r="S108" s="1"/>
      <c r="T108" s="1"/>
      <c r="U108" s="1"/>
      <c r="V108" s="1"/>
      <c r="W108" s="1"/>
      <c r="X108" s="1"/>
      <c r="Y108" s="1"/>
      <c r="Z108" s="1"/>
      <c r="AA108" s="1"/>
      <c r="AB108" s="1"/>
    </row>
    <row r="109" customFormat="false" ht="14.5" hidden="false" customHeight="false" outlineLevel="0" collapsed="false">
      <c r="A109" s="1"/>
      <c r="B109" s="7"/>
      <c r="C109" s="7"/>
      <c r="D109" s="7"/>
      <c r="E109" s="7"/>
      <c r="F109" s="7"/>
      <c r="G109" s="7"/>
      <c r="H109" s="7"/>
      <c r="I109" s="7"/>
      <c r="J109" s="1"/>
      <c r="K109" s="1"/>
      <c r="L109" s="1"/>
      <c r="M109" s="1"/>
      <c r="N109" s="1"/>
      <c r="O109" s="1"/>
      <c r="P109" s="1"/>
      <c r="Q109" s="1"/>
      <c r="R109" s="1"/>
      <c r="S109" s="1"/>
      <c r="T109" s="1"/>
      <c r="U109" s="1"/>
      <c r="V109" s="1"/>
      <c r="W109" s="1"/>
      <c r="X109" s="1"/>
      <c r="Y109" s="1"/>
      <c r="Z109" s="1"/>
      <c r="AA109" s="1"/>
      <c r="AB109" s="1"/>
    </row>
    <row r="110" customFormat="false" ht="14.5" hidden="false" customHeight="false" outlineLevel="0" collapsed="false">
      <c r="A110" s="1"/>
      <c r="B110" s="1" t="s">
        <v>119</v>
      </c>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customFormat="false" ht="14.5" hidden="false" customHeight="false" outlineLevel="0" collapsed="false">
      <c r="A111" s="1"/>
      <c r="B111" s="2" t="s">
        <v>120</v>
      </c>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customFormat="false" ht="14.5" hidden="false" customHeight="false" outlineLevel="0" collapsed="false">
      <c r="A112" s="1"/>
      <c r="B112" s="1" t="s">
        <v>62</v>
      </c>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customFormat="false" ht="14.5" hidden="false" customHeight="false" outlineLevel="0" collapsed="false">
      <c r="A113" s="1"/>
      <c r="B113" s="1"/>
      <c r="C113" s="1"/>
      <c r="D113" s="1"/>
      <c r="E113" s="8" t="n">
        <f aca="false">+SUM(E115:E130)</f>
        <v>274260</v>
      </c>
      <c r="F113" s="8" t="n">
        <f aca="false">+SUM(F115:F130)</f>
        <v>174260</v>
      </c>
      <c r="G113" s="1"/>
      <c r="H113" s="1"/>
      <c r="I113" s="1"/>
      <c r="J113" s="1"/>
      <c r="K113" s="1"/>
      <c r="L113" s="1"/>
      <c r="M113" s="1"/>
      <c r="N113" s="1"/>
      <c r="O113" s="1"/>
      <c r="P113" s="1"/>
      <c r="Q113" s="1"/>
      <c r="R113" s="1"/>
      <c r="S113" s="1"/>
      <c r="T113" s="1"/>
      <c r="U113" s="1"/>
      <c r="V113" s="1"/>
      <c r="W113" s="1"/>
      <c r="X113" s="1"/>
      <c r="Y113" s="1"/>
      <c r="Z113" s="1"/>
      <c r="AA113" s="1"/>
      <c r="AB113" s="1"/>
    </row>
    <row r="114" customFormat="false" ht="14.5" hidden="false" customHeight="false" outlineLevel="0" collapsed="false">
      <c r="A114" s="1"/>
      <c r="B114" s="9" t="s">
        <v>10</v>
      </c>
      <c r="C114" s="10" t="s">
        <v>11</v>
      </c>
      <c r="D114" s="10" t="s">
        <v>1</v>
      </c>
      <c r="E114" s="10" t="s">
        <v>12</v>
      </c>
      <c r="F114" s="11" t="s">
        <v>13</v>
      </c>
      <c r="G114" s="1"/>
      <c r="H114" s="1"/>
      <c r="I114" s="1"/>
      <c r="J114" s="1"/>
      <c r="K114" s="1"/>
      <c r="L114" s="1"/>
      <c r="M114" s="1"/>
      <c r="N114" s="1"/>
      <c r="O114" s="1"/>
      <c r="P114" s="1"/>
      <c r="Q114" s="1"/>
      <c r="R114" s="1"/>
      <c r="S114" s="1"/>
      <c r="T114" s="1"/>
      <c r="U114" s="1"/>
      <c r="V114" s="1"/>
      <c r="W114" s="1"/>
      <c r="X114" s="1"/>
      <c r="Y114" s="1"/>
    </row>
    <row r="115" customFormat="false" ht="14.5" hidden="false" customHeight="false" outlineLevel="0" collapsed="false">
      <c r="A115" s="1"/>
      <c r="B115" s="37" t="s">
        <v>121</v>
      </c>
      <c r="C115" s="13" t="n">
        <v>203</v>
      </c>
      <c r="D115" s="14" t="s">
        <v>16</v>
      </c>
      <c r="E115" s="28" t="n">
        <v>30000</v>
      </c>
      <c r="F115" s="29"/>
      <c r="G115" s="1"/>
      <c r="H115" s="1"/>
      <c r="I115" s="1"/>
      <c r="J115" s="1"/>
      <c r="K115" s="1"/>
      <c r="L115" s="1"/>
      <c r="M115" s="1"/>
      <c r="N115" s="1"/>
      <c r="O115" s="1"/>
      <c r="P115" s="1"/>
      <c r="Q115" s="1"/>
      <c r="R115" s="1"/>
      <c r="S115" s="1"/>
      <c r="T115" s="1"/>
      <c r="U115" s="1"/>
      <c r="V115" s="1"/>
      <c r="W115" s="1"/>
      <c r="X115" s="1"/>
      <c r="Y115" s="1"/>
      <c r="Z115" s="1"/>
      <c r="AA115" s="1"/>
    </row>
    <row r="116" customFormat="false" ht="14.5" hidden="false" customHeight="false" outlineLevel="0" collapsed="false">
      <c r="A116" s="1"/>
      <c r="B116" s="30" t="s">
        <v>121</v>
      </c>
      <c r="C116" s="19" t="n">
        <v>472</v>
      </c>
      <c r="D116" s="1" t="s">
        <v>68</v>
      </c>
      <c r="E116" s="17" t="n">
        <f aca="false">E115*0.21</f>
        <v>6300</v>
      </c>
      <c r="F116" s="21"/>
      <c r="G116" s="1"/>
      <c r="H116" s="1"/>
      <c r="I116" s="1"/>
      <c r="J116" s="1"/>
      <c r="K116" s="1"/>
      <c r="L116" s="1"/>
      <c r="M116" s="1"/>
      <c r="N116" s="1"/>
      <c r="O116" s="1"/>
      <c r="P116" s="1"/>
      <c r="Q116" s="1"/>
      <c r="R116" s="1"/>
      <c r="S116" s="1"/>
      <c r="T116" s="1"/>
      <c r="U116" s="1"/>
      <c r="V116" s="1"/>
      <c r="W116" s="1"/>
      <c r="X116" s="1"/>
      <c r="Y116" s="1"/>
      <c r="Z116" s="1"/>
      <c r="AA116" s="1"/>
    </row>
    <row r="117" customFormat="false" ht="14.5" hidden="false" customHeight="false" outlineLevel="0" collapsed="false">
      <c r="A117" s="1"/>
      <c r="B117" s="31" t="str">
        <f aca="false">+B116</f>
        <v>1. Año 1 - Compra</v>
      </c>
      <c r="C117" s="24" t="n">
        <v>572</v>
      </c>
      <c r="D117" s="25" t="s">
        <v>24</v>
      </c>
      <c r="E117" s="32"/>
      <c r="F117" s="26" t="n">
        <f aca="false">E115+E116</f>
        <v>36300</v>
      </c>
      <c r="G117" s="1"/>
      <c r="H117" s="1"/>
      <c r="I117" s="1"/>
      <c r="J117" s="1"/>
      <c r="K117" s="1"/>
      <c r="L117" s="1"/>
      <c r="M117" s="1"/>
      <c r="N117" s="1"/>
      <c r="O117" s="1"/>
      <c r="P117" s="1"/>
      <c r="Q117" s="1"/>
      <c r="R117" s="1"/>
      <c r="S117" s="1"/>
      <c r="T117" s="1"/>
      <c r="U117" s="1"/>
      <c r="V117" s="1"/>
      <c r="W117" s="1"/>
      <c r="X117" s="1"/>
      <c r="Y117" s="1"/>
      <c r="Z117" s="1"/>
      <c r="AA117" s="1"/>
    </row>
    <row r="118" customFormat="false" ht="14.5" hidden="false" customHeight="false" outlineLevel="0" collapsed="false">
      <c r="A118" s="1"/>
      <c r="B118" s="37" t="s">
        <v>122</v>
      </c>
      <c r="C118" s="13" t="n">
        <v>680</v>
      </c>
      <c r="D118" s="14" t="s">
        <v>77</v>
      </c>
      <c r="E118" s="28" t="n">
        <v>3000</v>
      </c>
      <c r="F118" s="29"/>
      <c r="G118" s="1"/>
      <c r="H118" s="1" t="s">
        <v>69</v>
      </c>
      <c r="I118" s="1" t="n">
        <v>10</v>
      </c>
      <c r="J118" s="1"/>
      <c r="K118" s="1"/>
      <c r="L118" s="1"/>
      <c r="M118" s="1"/>
      <c r="N118" s="1"/>
      <c r="O118" s="1"/>
      <c r="P118" s="1"/>
      <c r="Q118" s="1"/>
      <c r="R118" s="1"/>
      <c r="S118" s="1"/>
      <c r="T118" s="1"/>
      <c r="U118" s="1"/>
      <c r="V118" s="1"/>
      <c r="W118" s="1"/>
      <c r="X118" s="1"/>
      <c r="Y118" s="1"/>
      <c r="Z118" s="1"/>
      <c r="AA118" s="1"/>
    </row>
    <row r="119" customFormat="false" ht="14.5" hidden="false" customHeight="false" outlineLevel="0" collapsed="false">
      <c r="A119" s="1"/>
      <c r="B119" s="31" t="str">
        <f aca="false">+B118</f>
        <v>2. Año 1 - Amort</v>
      </c>
      <c r="C119" s="24" t="n">
        <v>280</v>
      </c>
      <c r="D119" s="25" t="s">
        <v>123</v>
      </c>
      <c r="E119" s="32"/>
      <c r="F119" s="26" t="n">
        <f aca="false">E118</f>
        <v>3000</v>
      </c>
      <c r="G119" s="1"/>
      <c r="H119" s="1"/>
      <c r="I119" s="1"/>
      <c r="J119" s="1"/>
      <c r="K119" s="1"/>
      <c r="L119" s="1"/>
      <c r="M119" s="1"/>
      <c r="N119" s="1"/>
      <c r="O119" s="1"/>
      <c r="P119" s="1"/>
      <c r="Q119" s="1"/>
      <c r="R119" s="1"/>
      <c r="S119" s="1"/>
      <c r="T119" s="1"/>
      <c r="U119" s="1"/>
      <c r="V119" s="1"/>
      <c r="W119" s="1"/>
      <c r="X119" s="1"/>
      <c r="Y119" s="1"/>
      <c r="Z119" s="1"/>
      <c r="AA119" s="1"/>
    </row>
    <row r="120" customFormat="false" ht="14.5" hidden="false" customHeight="false" outlineLevel="0" collapsed="false">
      <c r="A120" s="1"/>
      <c r="B120" s="37" t="s">
        <v>124</v>
      </c>
      <c r="C120" s="60" t="n">
        <v>620</v>
      </c>
      <c r="D120" s="61" t="s">
        <v>125</v>
      </c>
      <c r="E120" s="62" t="n">
        <v>56000</v>
      </c>
      <c r="F120" s="63"/>
      <c r="G120" s="1"/>
      <c r="H120" s="1" t="s">
        <v>126</v>
      </c>
      <c r="I120" s="1" t="n">
        <v>5</v>
      </c>
      <c r="J120" s="17" t="n">
        <f aca="false">E123</f>
        <v>56000</v>
      </c>
      <c r="K120" s="1" t="n">
        <f aca="false">J120/I120</f>
        <v>11200</v>
      </c>
      <c r="L120" s="1"/>
      <c r="M120" s="1"/>
      <c r="N120" s="1"/>
      <c r="O120" s="1"/>
      <c r="P120" s="1"/>
      <c r="Q120" s="1"/>
      <c r="R120" s="1"/>
      <c r="S120" s="1"/>
      <c r="T120" s="1"/>
      <c r="U120" s="1"/>
      <c r="V120" s="1"/>
      <c r="W120" s="1"/>
      <c r="X120" s="1"/>
      <c r="Y120" s="1"/>
      <c r="Z120" s="1"/>
      <c r="AA120" s="1"/>
    </row>
    <row r="121" customFormat="false" ht="14.5" hidden="false" customHeight="false" outlineLevel="0" collapsed="false">
      <c r="A121" s="1"/>
      <c r="B121" s="30" t="str">
        <f aca="false">+B120</f>
        <v>3. Año 5 -I+D</v>
      </c>
      <c r="C121" s="19" t="n">
        <v>472</v>
      </c>
      <c r="D121" s="1" t="s">
        <v>127</v>
      </c>
      <c r="E121" s="17" t="n">
        <f aca="false">E120*0.21</f>
        <v>11760</v>
      </c>
      <c r="F121" s="21"/>
      <c r="G121" s="1"/>
      <c r="H121" s="1"/>
      <c r="I121" s="1"/>
      <c r="J121" s="1"/>
      <c r="K121" s="1"/>
      <c r="L121" s="1"/>
      <c r="M121" s="1"/>
      <c r="N121" s="1"/>
      <c r="O121" s="1"/>
      <c r="P121" s="1"/>
      <c r="Q121" s="1"/>
      <c r="R121" s="1"/>
      <c r="S121" s="1"/>
      <c r="T121" s="1"/>
      <c r="U121" s="1"/>
      <c r="V121" s="1"/>
      <c r="W121" s="1"/>
      <c r="X121" s="1"/>
      <c r="Y121" s="1"/>
      <c r="Z121" s="1"/>
      <c r="AA121" s="1"/>
    </row>
    <row r="122" customFormat="false" ht="14.5" hidden="false" customHeight="false" outlineLevel="0" collapsed="false">
      <c r="A122" s="1"/>
      <c r="B122" s="31" t="str">
        <f aca="false">+B121</f>
        <v>3. Año 5 -I+D</v>
      </c>
      <c r="C122" s="24" t="n">
        <v>572</v>
      </c>
      <c r="D122" s="25" t="s">
        <v>24</v>
      </c>
      <c r="E122" s="32"/>
      <c r="F122" s="26" t="n">
        <f aca="false">E120+E121</f>
        <v>67760</v>
      </c>
      <c r="G122" s="1"/>
      <c r="H122" s="1"/>
      <c r="I122" s="1"/>
      <c r="J122" s="1"/>
      <c r="K122" s="1"/>
      <c r="L122" s="1"/>
      <c r="M122" s="1"/>
      <c r="N122" s="1"/>
      <c r="O122" s="1"/>
      <c r="P122" s="1"/>
      <c r="Q122" s="1"/>
      <c r="R122" s="1"/>
      <c r="S122" s="1"/>
      <c r="T122" s="1"/>
      <c r="U122" s="1"/>
      <c r="V122" s="1"/>
      <c r="W122" s="1"/>
      <c r="X122" s="1"/>
      <c r="Y122" s="1"/>
      <c r="Z122" s="1"/>
      <c r="AA122" s="1"/>
    </row>
    <row r="123" customFormat="false" ht="14.5" hidden="false" customHeight="false" outlineLevel="0" collapsed="false">
      <c r="A123" s="1"/>
      <c r="B123" s="30" t="s">
        <v>128</v>
      </c>
      <c r="C123" s="64" t="n">
        <v>200</v>
      </c>
      <c r="D123" s="65" t="s">
        <v>129</v>
      </c>
      <c r="E123" s="66" t="n">
        <f aca="false">E120</f>
        <v>56000</v>
      </c>
      <c r="F123" s="67"/>
      <c r="G123" s="1"/>
      <c r="H123" s="2" t="s">
        <v>130</v>
      </c>
      <c r="I123" s="1"/>
      <c r="J123" s="1"/>
      <c r="K123" s="1"/>
      <c r="L123" s="1"/>
      <c r="M123" s="1"/>
      <c r="N123" s="1"/>
      <c r="O123" s="1"/>
      <c r="P123" s="1"/>
      <c r="Q123" s="1"/>
      <c r="R123" s="1"/>
      <c r="S123" s="1"/>
      <c r="T123" s="1"/>
      <c r="U123" s="1"/>
      <c r="V123" s="1"/>
      <c r="W123" s="1"/>
      <c r="X123" s="1"/>
      <c r="Y123" s="1"/>
      <c r="Z123" s="1"/>
      <c r="AA123" s="1"/>
    </row>
    <row r="124" customFormat="false" ht="13.8" hidden="false" customHeight="false" outlineLevel="0" collapsed="false">
      <c r="A124" s="1"/>
      <c r="B124" s="30" t="str">
        <f aca="false">+B123</f>
        <v>3. Año 5 Activación</v>
      </c>
      <c r="C124" s="68" t="n">
        <v>730</v>
      </c>
      <c r="D124" s="69" t="s">
        <v>46</v>
      </c>
      <c r="E124" s="70"/>
      <c r="F124" s="71" t="n">
        <f aca="false">E123</f>
        <v>56000</v>
      </c>
      <c r="G124" s="1"/>
      <c r="H124" s="1" t="s">
        <v>78</v>
      </c>
      <c r="I124" s="17" t="n">
        <f aca="false">E123</f>
        <v>56000</v>
      </c>
      <c r="J124" s="17" t="n">
        <f aca="false">I124</f>
        <v>56000</v>
      </c>
      <c r="K124" s="17" t="n">
        <f aca="false">J124</f>
        <v>56000</v>
      </c>
      <c r="L124" s="17" t="n">
        <f aca="false">K124</f>
        <v>56000</v>
      </c>
      <c r="M124" s="17" t="n">
        <f aca="false">L124</f>
        <v>56000</v>
      </c>
      <c r="N124" s="1"/>
      <c r="O124" s="1"/>
      <c r="P124" s="1"/>
      <c r="Q124" s="1"/>
      <c r="R124" s="1"/>
      <c r="S124" s="1"/>
      <c r="T124" s="1"/>
      <c r="U124" s="1"/>
      <c r="V124" s="1"/>
      <c r="W124" s="1"/>
      <c r="X124" s="1"/>
      <c r="Y124" s="1"/>
      <c r="Z124" s="1"/>
      <c r="AA124" s="1"/>
    </row>
    <row r="125" customFormat="false" ht="13.8" hidden="false" customHeight="false" outlineLevel="0" collapsed="false">
      <c r="A125" s="1"/>
      <c r="B125" s="37" t="s">
        <v>131</v>
      </c>
      <c r="C125" s="13" t="n">
        <v>680</v>
      </c>
      <c r="D125" s="14" t="s">
        <v>77</v>
      </c>
      <c r="E125" s="28" t="n">
        <f aca="false">E123/5</f>
        <v>11200</v>
      </c>
      <c r="F125" s="29"/>
      <c r="G125" s="1"/>
      <c r="H125" s="1" t="s">
        <v>132</v>
      </c>
      <c r="I125" s="8" t="n">
        <f aca="false">-E125</f>
        <v>-11200</v>
      </c>
      <c r="J125" s="8" t="n">
        <f aca="false">I125+I125</f>
        <v>-22400</v>
      </c>
      <c r="K125" s="8" t="n">
        <f aca="false">J125+I125</f>
        <v>-33600</v>
      </c>
      <c r="L125" s="8" t="n">
        <f aca="false">K125+I125</f>
        <v>-44800</v>
      </c>
      <c r="M125" s="8" t="n">
        <f aca="false">L125+I125</f>
        <v>-56000</v>
      </c>
      <c r="N125" s="1"/>
      <c r="O125" s="1"/>
      <c r="P125" s="1"/>
      <c r="Q125" s="1"/>
      <c r="R125" s="1"/>
      <c r="S125" s="1"/>
      <c r="T125" s="1"/>
      <c r="U125" s="1"/>
      <c r="V125" s="1"/>
      <c r="W125" s="1"/>
      <c r="X125" s="1"/>
      <c r="Y125" s="1"/>
      <c r="Z125" s="1"/>
      <c r="AA125" s="1"/>
    </row>
    <row r="126" customFormat="false" ht="13.8" hidden="false" customHeight="false" outlineLevel="0" collapsed="false">
      <c r="A126" s="1"/>
      <c r="B126" s="31" t="str">
        <f aca="false">+B125</f>
        <v>4. Año 6 Amor I+D</v>
      </c>
      <c r="C126" s="24" t="n">
        <v>280</v>
      </c>
      <c r="D126" s="25" t="s">
        <v>123</v>
      </c>
      <c r="E126" s="32"/>
      <c r="F126" s="26" t="n">
        <f aca="false">E125</f>
        <v>11200</v>
      </c>
      <c r="G126" s="1"/>
      <c r="H126" s="1"/>
      <c r="I126" s="22" t="n">
        <f aca="false">+SUM(I124:I125)</f>
        <v>44800</v>
      </c>
      <c r="J126" s="22" t="n">
        <f aca="false">+SUM(J124:J125)</f>
        <v>33600</v>
      </c>
      <c r="K126" s="22" t="n">
        <f aca="false">+SUM(K124:K125)</f>
        <v>22400</v>
      </c>
      <c r="L126" s="22" t="n">
        <f aca="false">+SUM(L124:L125)</f>
        <v>11200</v>
      </c>
      <c r="M126" s="22" t="n">
        <f aca="false">+SUM(M124:M125)</f>
        <v>0</v>
      </c>
      <c r="N126" s="1"/>
      <c r="O126" s="1"/>
      <c r="P126" s="1"/>
      <c r="Q126" s="1"/>
      <c r="R126" s="1"/>
      <c r="S126" s="1"/>
      <c r="T126" s="1"/>
      <c r="U126" s="1"/>
      <c r="V126" s="1"/>
      <c r="W126" s="1"/>
      <c r="X126" s="1"/>
      <c r="Y126" s="1"/>
      <c r="Z126" s="1"/>
      <c r="AA126" s="1"/>
    </row>
    <row r="127" customFormat="false" ht="15" hidden="false" customHeight="false" outlineLevel="0" collapsed="false">
      <c r="A127" s="1"/>
      <c r="B127" s="37" t="s">
        <v>133</v>
      </c>
      <c r="C127" s="13"/>
      <c r="D127" s="14"/>
      <c r="E127" s="28"/>
      <c r="F127" s="29"/>
      <c r="G127" s="1"/>
      <c r="H127" s="1"/>
      <c r="I127" s="1"/>
      <c r="J127" s="1"/>
      <c r="K127" s="1"/>
      <c r="L127" s="1"/>
      <c r="M127" s="1"/>
      <c r="N127" s="1"/>
      <c r="O127" s="1"/>
      <c r="P127" s="1"/>
      <c r="Q127" s="1"/>
      <c r="R127" s="1"/>
      <c r="S127" s="1"/>
      <c r="T127" s="1"/>
      <c r="U127" s="1"/>
      <c r="V127" s="1"/>
      <c r="W127" s="1"/>
      <c r="X127" s="1"/>
      <c r="Y127" s="1"/>
      <c r="Z127" s="1"/>
      <c r="AA127" s="1"/>
    </row>
    <row r="128" customFormat="false" ht="13.8" hidden="false" customHeight="false" outlineLevel="0" collapsed="false">
      <c r="A128" s="1"/>
      <c r="B128" s="30" t="str">
        <f aca="false">+B127</f>
        <v>4. Año 6 Trapaso</v>
      </c>
      <c r="C128" s="19"/>
      <c r="D128" s="1" t="s">
        <v>134</v>
      </c>
      <c r="E128" s="17"/>
      <c r="F128" s="21"/>
      <c r="G128" s="1"/>
      <c r="H128" s="2" t="s">
        <v>135</v>
      </c>
      <c r="I128" s="1"/>
      <c r="J128" s="1"/>
      <c r="K128" s="1" t="s">
        <v>136</v>
      </c>
      <c r="L128" s="1"/>
      <c r="M128" s="1"/>
      <c r="N128" s="1"/>
      <c r="O128" s="1"/>
      <c r="P128" s="1"/>
      <c r="Q128" s="1"/>
      <c r="R128" s="1"/>
      <c r="S128" s="1"/>
      <c r="T128" s="1"/>
      <c r="U128" s="1"/>
      <c r="V128" s="1"/>
      <c r="W128" s="1"/>
      <c r="X128" s="1"/>
      <c r="Y128" s="1"/>
      <c r="Z128" s="1"/>
      <c r="AA128" s="1"/>
    </row>
    <row r="129" customFormat="false" ht="13.8" hidden="false" customHeight="false" outlineLevel="0" collapsed="false">
      <c r="A129" s="1"/>
      <c r="B129" s="31" t="str">
        <f aca="false">+B128</f>
        <v>4. Año 6 Trapaso</v>
      </c>
      <c r="C129" s="24"/>
      <c r="D129" s="25"/>
      <c r="E129" s="32"/>
      <c r="F129" s="26"/>
      <c r="G129" s="1"/>
      <c r="H129" s="1"/>
      <c r="J129" s="1"/>
      <c r="K129" s="1"/>
      <c r="L129" s="1"/>
      <c r="M129" s="1"/>
      <c r="N129" s="1"/>
      <c r="O129" s="1"/>
      <c r="P129" s="1"/>
      <c r="Q129" s="1"/>
      <c r="R129" s="1"/>
      <c r="S129" s="1"/>
      <c r="T129" s="1"/>
      <c r="U129" s="1"/>
      <c r="V129" s="1"/>
      <c r="W129" s="1"/>
      <c r="X129" s="1"/>
      <c r="Y129" s="1"/>
      <c r="Z129" s="1"/>
      <c r="AA129" s="1"/>
    </row>
    <row r="130" customFormat="false" ht="13.8" hidden="false" customHeight="false" outlineLevel="0" collapsed="false">
      <c r="A130" s="1"/>
      <c r="B130" s="37" t="s">
        <v>137</v>
      </c>
      <c r="C130" s="72" t="n">
        <v>620</v>
      </c>
      <c r="D130" s="73" t="s">
        <v>125</v>
      </c>
      <c r="E130" s="74" t="n">
        <v>100000</v>
      </c>
      <c r="F130" s="75"/>
      <c r="G130" s="1"/>
      <c r="H130" s="1"/>
      <c r="I130" s="1"/>
      <c r="J130" s="1"/>
      <c r="K130" s="1"/>
      <c r="L130" s="1"/>
      <c r="M130" s="1"/>
      <c r="N130" s="1"/>
      <c r="O130" s="1"/>
      <c r="P130" s="1"/>
      <c r="Q130" s="1"/>
      <c r="R130" s="1"/>
      <c r="S130" s="1"/>
      <c r="T130" s="1"/>
      <c r="U130" s="1"/>
      <c r="V130" s="1"/>
      <c r="W130" s="1"/>
      <c r="X130" s="1"/>
      <c r="Y130" s="1"/>
      <c r="Z130" s="1"/>
      <c r="AA130" s="1"/>
    </row>
    <row r="131" customFormat="false" ht="13.8" hidden="false" customHeight="false" outlineLevel="0" collapsed="false">
      <c r="A131" s="1"/>
      <c r="B131" s="30" t="str">
        <f aca="false">+B130</f>
        <v>5. Año 7 Gasto adicionales</v>
      </c>
      <c r="C131" s="19" t="n">
        <v>472</v>
      </c>
      <c r="D131" s="1" t="s">
        <v>68</v>
      </c>
      <c r="E131" s="17" t="n">
        <v>21000</v>
      </c>
      <c r="F131" s="21"/>
      <c r="G131" s="1"/>
      <c r="H131" s="1"/>
      <c r="I131" s="1"/>
      <c r="J131" s="1"/>
      <c r="K131" s="1"/>
      <c r="L131" s="1"/>
      <c r="M131" s="1"/>
      <c r="N131" s="1"/>
      <c r="O131" s="1"/>
      <c r="P131" s="1"/>
      <c r="Q131" s="1"/>
      <c r="R131" s="1"/>
      <c r="S131" s="1"/>
      <c r="T131" s="1"/>
      <c r="U131" s="1"/>
      <c r="V131" s="1"/>
      <c r="W131" s="1"/>
      <c r="X131" s="1"/>
      <c r="Y131" s="1"/>
      <c r="Z131" s="1"/>
      <c r="AA131" s="1"/>
    </row>
    <row r="132" customFormat="false" ht="13.8" hidden="false" customHeight="false" outlineLevel="0" collapsed="false">
      <c r="A132" s="1"/>
      <c r="B132" s="31" t="str">
        <f aca="false">+B131</f>
        <v>5. Año 7 Gasto adicionales</v>
      </c>
      <c r="C132" s="24" t="n">
        <v>572</v>
      </c>
      <c r="D132" s="25" t="s">
        <v>24</v>
      </c>
      <c r="E132" s="32"/>
      <c r="F132" s="26" t="n">
        <f aca="false">E131+E130</f>
        <v>121000</v>
      </c>
      <c r="G132" s="1"/>
      <c r="H132" s="1"/>
      <c r="I132" s="1" t="s">
        <v>138</v>
      </c>
      <c r="J132" s="1" t="s">
        <v>139</v>
      </c>
      <c r="K132" s="1" t="s">
        <v>140</v>
      </c>
      <c r="L132" s="1" t="s">
        <v>141</v>
      </c>
      <c r="M132" s="1" t="s">
        <v>142</v>
      </c>
      <c r="N132" s="1" t="s">
        <v>143</v>
      </c>
      <c r="O132" s="1"/>
      <c r="P132" s="1"/>
      <c r="Q132" s="1"/>
      <c r="R132" s="1"/>
      <c r="S132" s="1"/>
      <c r="T132" s="1"/>
      <c r="U132" s="1"/>
      <c r="V132" s="1"/>
      <c r="W132" s="1"/>
      <c r="X132" s="1"/>
      <c r="Y132" s="1"/>
      <c r="Z132" s="1"/>
      <c r="AA132" s="1"/>
    </row>
    <row r="133" customFormat="false" ht="13.8" hidden="false" customHeight="false" outlineLevel="0" collapsed="false">
      <c r="A133" s="1"/>
      <c r="B133" s="37" t="s">
        <v>144</v>
      </c>
      <c r="C133" s="72" t="n">
        <v>623</v>
      </c>
      <c r="D133" s="73" t="s">
        <v>145</v>
      </c>
      <c r="E133" s="74" t="n">
        <v>300</v>
      </c>
      <c r="F133" s="75"/>
      <c r="G133" s="1"/>
      <c r="H133" s="1" t="s">
        <v>146</v>
      </c>
      <c r="I133" s="17" t="n">
        <f aca="false">E136</f>
        <v>100300</v>
      </c>
      <c r="J133" s="17" t="n">
        <v>100300</v>
      </c>
      <c r="K133" s="17" t="n">
        <f aca="false">J133</f>
        <v>100300</v>
      </c>
      <c r="L133" s="17" t="n">
        <f aca="false">K133</f>
        <v>100300</v>
      </c>
      <c r="M133" s="17" t="n">
        <f aca="false">L133</f>
        <v>100300</v>
      </c>
      <c r="N133" s="17" t="n">
        <f aca="false">M133</f>
        <v>100300</v>
      </c>
      <c r="O133" s="1"/>
      <c r="P133" s="1"/>
      <c r="Q133" s="1"/>
      <c r="R133" s="1"/>
      <c r="S133" s="1"/>
      <c r="T133" s="1"/>
      <c r="U133" s="1"/>
      <c r="V133" s="1"/>
      <c r="W133" s="1"/>
      <c r="X133" s="1"/>
      <c r="Y133" s="1"/>
      <c r="Z133" s="1"/>
      <c r="AA133" s="1"/>
    </row>
    <row r="134" customFormat="false" ht="13.8" hidden="false" customHeight="false" outlineLevel="0" collapsed="false">
      <c r="A134" s="1"/>
      <c r="B134" s="30" t="str">
        <f aca="false">+B133</f>
        <v>6. Año 7 Regitros</v>
      </c>
      <c r="C134" s="19" t="n">
        <v>472</v>
      </c>
      <c r="D134" s="1" t="s">
        <v>68</v>
      </c>
      <c r="E134" s="17" t="n">
        <v>63</v>
      </c>
      <c r="F134" s="21"/>
      <c r="G134" s="1"/>
      <c r="H134" s="1" t="s">
        <v>147</v>
      </c>
      <c r="I134" s="8" t="n">
        <f aca="false">-F141</f>
        <v>-5015</v>
      </c>
      <c r="J134" s="8" t="n">
        <f aca="false">I134+I134</f>
        <v>-10030</v>
      </c>
      <c r="K134" s="8" t="n">
        <f aca="false">J134+I134</f>
        <v>-15045</v>
      </c>
      <c r="L134" s="8" t="n">
        <f aca="false">K134+I134</f>
        <v>-20060</v>
      </c>
      <c r="M134" s="8" t="n">
        <f aca="false">L134+I134</f>
        <v>-25075</v>
      </c>
      <c r="N134" s="8" t="n">
        <f aca="false">M134+I134</f>
        <v>-30090</v>
      </c>
      <c r="O134" s="1"/>
      <c r="P134" s="1"/>
      <c r="Q134" s="1"/>
      <c r="R134" s="1"/>
      <c r="S134" s="1"/>
      <c r="T134" s="1"/>
      <c r="U134" s="1"/>
      <c r="V134" s="1"/>
      <c r="W134" s="1"/>
      <c r="X134" s="1"/>
      <c r="Y134" s="1"/>
      <c r="Z134" s="1"/>
      <c r="AA134" s="1"/>
    </row>
    <row r="135" customFormat="false" ht="13.8" hidden="false" customHeight="false" outlineLevel="0" collapsed="false">
      <c r="A135" s="1"/>
      <c r="B135" s="31" t="str">
        <f aca="false">+B134</f>
        <v>6. Año 7 Regitros</v>
      </c>
      <c r="C135" s="24" t="n">
        <v>572</v>
      </c>
      <c r="D135" s="25" t="s">
        <v>24</v>
      </c>
      <c r="E135" s="32"/>
      <c r="F135" s="26" t="n">
        <v>363</v>
      </c>
      <c r="G135" s="1"/>
      <c r="H135" s="1"/>
      <c r="I135" s="22" t="n">
        <f aca="false">+SUM(I133:I134)</f>
        <v>95285</v>
      </c>
      <c r="J135" s="22" t="n">
        <f aca="false">+SUM(J133:J134)</f>
        <v>90270</v>
      </c>
      <c r="K135" s="22" t="n">
        <f aca="false">+SUM(K133:K134)</f>
        <v>85255</v>
      </c>
      <c r="L135" s="22" t="n">
        <f aca="false">+SUM(L133:L134)</f>
        <v>80240</v>
      </c>
      <c r="M135" s="22" t="n">
        <f aca="false">+SUM(M133:M134)</f>
        <v>75225</v>
      </c>
      <c r="N135" s="22" t="n">
        <f aca="false">+SUM(N133:N134)</f>
        <v>70210</v>
      </c>
      <c r="O135" s="1"/>
      <c r="P135" s="1"/>
      <c r="Q135" s="1"/>
      <c r="R135" s="1"/>
      <c r="S135" s="1"/>
      <c r="T135" s="1"/>
      <c r="U135" s="1"/>
      <c r="V135" s="1"/>
      <c r="W135" s="1"/>
      <c r="X135" s="1"/>
      <c r="Y135" s="1"/>
      <c r="Z135" s="1"/>
      <c r="AA135" s="1"/>
    </row>
    <row r="136" customFormat="false" ht="15" hidden="false" customHeight="false" outlineLevel="0" collapsed="false">
      <c r="A136" s="1"/>
      <c r="B136" s="30" t="s">
        <v>148</v>
      </c>
      <c r="C136" s="76" t="n">
        <v>203</v>
      </c>
      <c r="D136" s="77" t="s">
        <v>16</v>
      </c>
      <c r="E136" s="78" t="n">
        <f aca="false">E130+E133</f>
        <v>100300</v>
      </c>
      <c r="F136" s="79"/>
      <c r="G136" s="1"/>
      <c r="H136" s="1"/>
      <c r="I136" s="1"/>
      <c r="J136" s="1"/>
      <c r="K136" s="1"/>
      <c r="L136" s="1"/>
      <c r="M136" s="1"/>
      <c r="N136" s="1"/>
      <c r="O136" s="1"/>
      <c r="P136" s="1"/>
      <c r="Q136" s="1"/>
      <c r="R136" s="1"/>
      <c r="S136" s="1"/>
      <c r="T136" s="1"/>
      <c r="U136" s="1"/>
      <c r="V136" s="1"/>
      <c r="W136" s="1"/>
      <c r="X136" s="1"/>
      <c r="Y136" s="1"/>
      <c r="Z136" s="1"/>
      <c r="AA136" s="1"/>
    </row>
    <row r="137" customFormat="false" ht="14.5" hidden="false" customHeight="false" outlineLevel="0" collapsed="false">
      <c r="A137" s="1"/>
      <c r="B137" s="30" t="str">
        <f aca="false">+B136</f>
        <v>6. Año 7 Activación</v>
      </c>
      <c r="C137" s="80" t="n">
        <v>730</v>
      </c>
      <c r="D137" s="81" t="s">
        <v>46</v>
      </c>
      <c r="E137" s="82"/>
      <c r="F137" s="83" t="n">
        <f aca="false">E136</f>
        <v>100300</v>
      </c>
      <c r="G137" s="1"/>
      <c r="H137" s="1"/>
      <c r="I137" s="17"/>
      <c r="J137" s="1"/>
      <c r="K137" s="1"/>
      <c r="L137" s="1"/>
      <c r="M137" s="1"/>
      <c r="N137" s="1"/>
      <c r="O137" s="1"/>
      <c r="P137" s="1"/>
      <c r="Q137" s="1"/>
      <c r="R137" s="1"/>
      <c r="S137" s="1"/>
      <c r="T137" s="1"/>
      <c r="U137" s="1"/>
      <c r="V137" s="1"/>
      <c r="W137" s="1"/>
      <c r="X137" s="1"/>
      <c r="Y137" s="1"/>
      <c r="Z137" s="1"/>
      <c r="AA137" s="1"/>
    </row>
    <row r="138" customFormat="false" ht="13.8" hidden="false" customHeight="false" outlineLevel="0" collapsed="false">
      <c r="A138" s="1"/>
      <c r="B138" s="37" t="s">
        <v>149</v>
      </c>
      <c r="C138" s="13" t="n">
        <v>680</v>
      </c>
      <c r="D138" s="14" t="s">
        <v>77</v>
      </c>
      <c r="E138" s="28" t="n">
        <f aca="false">E136/5</f>
        <v>20060</v>
      </c>
      <c r="F138" s="29"/>
      <c r="G138" s="1" t="s">
        <v>150</v>
      </c>
      <c r="H138" s="1"/>
      <c r="I138" s="17"/>
      <c r="J138" s="1"/>
      <c r="K138" s="1"/>
      <c r="L138" s="1"/>
      <c r="M138" s="1"/>
      <c r="N138" s="1"/>
      <c r="O138" s="1"/>
      <c r="P138" s="1"/>
      <c r="Q138" s="1"/>
      <c r="R138" s="1"/>
      <c r="S138" s="1"/>
      <c r="T138" s="1"/>
      <c r="U138" s="1"/>
      <c r="V138" s="1"/>
      <c r="W138" s="1"/>
      <c r="X138" s="1"/>
      <c r="Y138" s="1"/>
      <c r="Z138" s="1"/>
      <c r="AA138" s="1"/>
    </row>
    <row r="139" customFormat="false" ht="13.8" hidden="false" customHeight="false" outlineLevel="0" collapsed="false">
      <c r="A139" s="1"/>
      <c r="B139" s="31" t="str">
        <f aca="false">+B138</f>
        <v>6. Año 8 Amor </v>
      </c>
      <c r="C139" s="24" t="n">
        <v>280</v>
      </c>
      <c r="D139" s="25" t="s">
        <v>123</v>
      </c>
      <c r="E139" s="32"/>
      <c r="F139" s="26" t="n">
        <f aca="false">E138</f>
        <v>20060</v>
      </c>
      <c r="G139" s="1" t="s">
        <v>150</v>
      </c>
      <c r="H139" s="1"/>
      <c r="I139" s="17"/>
      <c r="J139" s="1"/>
      <c r="K139" s="1"/>
      <c r="L139" s="1"/>
      <c r="M139" s="1"/>
      <c r="N139" s="1"/>
      <c r="O139" s="1"/>
      <c r="P139" s="1"/>
      <c r="Q139" s="1"/>
      <c r="R139" s="1"/>
      <c r="S139" s="1"/>
      <c r="T139" s="1"/>
      <c r="U139" s="1"/>
      <c r="V139" s="1"/>
      <c r="W139" s="1"/>
      <c r="X139" s="1"/>
      <c r="Y139" s="1"/>
      <c r="Z139" s="1"/>
      <c r="AA139" s="1"/>
    </row>
    <row r="140" customFormat="false" ht="13.8" hidden="false" customHeight="false" outlineLevel="0" collapsed="false">
      <c r="A140" s="1"/>
      <c r="B140" s="37" t="s">
        <v>149</v>
      </c>
      <c r="C140" s="13" t="n">
        <v>680</v>
      </c>
      <c r="D140" s="14" t="s">
        <v>77</v>
      </c>
      <c r="E140" s="28" t="n">
        <v>5015</v>
      </c>
      <c r="F140" s="29"/>
      <c r="G140" s="1" t="s">
        <v>151</v>
      </c>
      <c r="H140" s="1"/>
      <c r="I140" s="1"/>
      <c r="J140" s="1"/>
      <c r="K140" s="1"/>
      <c r="L140" s="1"/>
      <c r="M140" s="1"/>
      <c r="N140" s="1"/>
      <c r="O140" s="1"/>
      <c r="P140" s="1"/>
      <c r="Q140" s="1"/>
      <c r="R140" s="1"/>
      <c r="S140" s="1"/>
      <c r="T140" s="1"/>
      <c r="U140" s="1"/>
      <c r="V140" s="1"/>
      <c r="W140" s="1"/>
      <c r="X140" s="1"/>
      <c r="Y140" s="1"/>
      <c r="Z140" s="1"/>
      <c r="AA140" s="1"/>
    </row>
    <row r="141" customFormat="false" ht="13.8" hidden="false" customHeight="false" outlineLevel="0" collapsed="false">
      <c r="A141" s="1"/>
      <c r="B141" s="31" t="str">
        <f aca="false">+B140</f>
        <v>6. Año 8 Amor </v>
      </c>
      <c r="C141" s="24" t="n">
        <v>280</v>
      </c>
      <c r="D141" s="25" t="s">
        <v>123</v>
      </c>
      <c r="E141" s="32"/>
      <c r="F141" s="26" t="n">
        <f aca="false">E140</f>
        <v>5015</v>
      </c>
      <c r="G141" s="1" t="str">
        <f aca="false">G140</f>
        <v>Por la propiedad industrial</v>
      </c>
      <c r="H141" s="1"/>
      <c r="I141" s="1"/>
      <c r="J141" s="1"/>
      <c r="K141" s="1"/>
      <c r="L141" s="1"/>
      <c r="M141" s="1"/>
      <c r="N141" s="1"/>
      <c r="O141" s="1"/>
      <c r="P141" s="1"/>
      <c r="Q141" s="1"/>
      <c r="R141" s="1"/>
      <c r="S141" s="1"/>
      <c r="T141" s="1"/>
      <c r="U141" s="1"/>
      <c r="V141" s="1"/>
      <c r="W141" s="1"/>
      <c r="X141" s="1"/>
      <c r="Y141" s="1"/>
      <c r="Z141" s="1"/>
      <c r="AA141" s="1"/>
    </row>
    <row r="142" customFormat="false" ht="13.8" hidden="false" customHeight="false" outlineLevel="0" collapsed="false">
      <c r="A142" s="1"/>
      <c r="B142" s="37" t="s">
        <v>152</v>
      </c>
      <c r="C142" s="13" t="n">
        <v>205</v>
      </c>
      <c r="D142" s="14" t="s">
        <v>66</v>
      </c>
      <c r="E142" s="28" t="n">
        <v>60000</v>
      </c>
      <c r="F142" s="29"/>
      <c r="G142" s="1"/>
      <c r="H142" s="2" t="s">
        <v>153</v>
      </c>
      <c r="I142" s="1"/>
      <c r="J142" s="1"/>
      <c r="K142" s="1"/>
      <c r="L142" s="1"/>
      <c r="M142" s="17"/>
      <c r="N142" s="1"/>
      <c r="O142" s="1"/>
      <c r="P142" s="1"/>
      <c r="Q142" s="1"/>
      <c r="R142" s="1"/>
      <c r="S142" s="1"/>
      <c r="T142" s="1"/>
      <c r="U142" s="1"/>
      <c r="V142" s="1"/>
      <c r="W142" s="1"/>
      <c r="X142" s="1"/>
      <c r="Y142" s="1"/>
      <c r="Z142" s="1"/>
      <c r="AA142" s="1"/>
    </row>
    <row r="143" customFormat="false" ht="13.8" hidden="false" customHeight="false" outlineLevel="0" collapsed="false">
      <c r="A143" s="1"/>
      <c r="B143" s="30" t="str">
        <f aca="false">+B142</f>
        <v>7. Derechos traspaso</v>
      </c>
      <c r="C143" s="19" t="n">
        <v>472</v>
      </c>
      <c r="D143" s="1" t="s">
        <v>127</v>
      </c>
      <c r="E143" s="17" t="n">
        <f aca="false">E142*0.21</f>
        <v>12600</v>
      </c>
      <c r="F143" s="21"/>
      <c r="G143" s="1"/>
      <c r="H143" s="1" t="s">
        <v>154</v>
      </c>
      <c r="I143" s="1"/>
      <c r="J143" s="17" t="n">
        <v>60000</v>
      </c>
      <c r="K143" s="1" t="s">
        <v>155</v>
      </c>
      <c r="L143" s="1"/>
      <c r="M143" s="17"/>
      <c r="N143" s="1"/>
      <c r="O143" s="1"/>
      <c r="P143" s="1"/>
      <c r="Q143" s="1"/>
      <c r="R143" s="1"/>
      <c r="S143" s="1"/>
      <c r="T143" s="1"/>
      <c r="U143" s="1"/>
      <c r="V143" s="1"/>
      <c r="W143" s="1"/>
      <c r="X143" s="1"/>
      <c r="Y143" s="1"/>
      <c r="Z143" s="1"/>
      <c r="AA143" s="1"/>
    </row>
    <row r="144" customFormat="false" ht="13.8" hidden="false" customHeight="false" outlineLevel="0" collapsed="false">
      <c r="A144" s="1"/>
      <c r="B144" s="31" t="str">
        <f aca="false">+B143</f>
        <v>7. Derechos traspaso</v>
      </c>
      <c r="C144" s="24" t="n">
        <v>572</v>
      </c>
      <c r="D144" s="25" t="s">
        <v>24</v>
      </c>
      <c r="E144" s="32"/>
      <c r="F144" s="26" t="n">
        <f aca="false">E142+E143</f>
        <v>72600</v>
      </c>
      <c r="G144" s="1"/>
      <c r="H144" s="1" t="s">
        <v>156</v>
      </c>
      <c r="I144" s="1"/>
      <c r="J144" s="17" t="n">
        <v>1500</v>
      </c>
      <c r="K144" s="1" t="s">
        <v>157</v>
      </c>
      <c r="L144" s="1"/>
      <c r="M144" s="1"/>
      <c r="N144" s="1"/>
      <c r="O144" s="1"/>
      <c r="P144" s="1"/>
      <c r="Q144" s="1"/>
      <c r="R144" s="1"/>
      <c r="S144" s="1"/>
      <c r="T144" s="1"/>
      <c r="U144" s="1"/>
      <c r="V144" s="1"/>
      <c r="W144" s="1"/>
      <c r="X144" s="1"/>
      <c r="Y144" s="1"/>
      <c r="Z144" s="1"/>
      <c r="AA144" s="1"/>
    </row>
    <row r="145" customFormat="false" ht="14.5" hidden="false" customHeight="false" outlineLevel="0" collapsed="false">
      <c r="A145" s="1"/>
      <c r="B145" s="30" t="s">
        <v>158</v>
      </c>
      <c r="C145" s="19" t="n">
        <v>621</v>
      </c>
      <c r="D145" s="1" t="s">
        <v>159</v>
      </c>
      <c r="E145" s="17" t="n">
        <v>1500</v>
      </c>
      <c r="F145" s="21"/>
      <c r="G145" s="1"/>
      <c r="H145" s="1"/>
      <c r="I145" s="1"/>
      <c r="J145" s="1"/>
      <c r="K145" s="1"/>
      <c r="L145" s="1"/>
      <c r="M145" s="1"/>
      <c r="N145" s="1"/>
      <c r="O145" s="1"/>
      <c r="P145" s="1"/>
      <c r="Q145" s="1"/>
      <c r="R145" s="1"/>
      <c r="S145" s="1"/>
      <c r="T145" s="1"/>
      <c r="U145" s="1"/>
      <c r="V145" s="1"/>
      <c r="W145" s="1"/>
      <c r="X145" s="1"/>
      <c r="Y145" s="1"/>
      <c r="Z145" s="1"/>
      <c r="AA145" s="1"/>
    </row>
    <row r="146" customFormat="false" ht="14.5" hidden="false" customHeight="false" outlineLevel="0" collapsed="false">
      <c r="A146" s="1"/>
      <c r="B146" s="31" t="str">
        <f aca="false">+B145</f>
        <v>7. Alquiler</v>
      </c>
      <c r="C146" s="24" t="n">
        <v>572</v>
      </c>
      <c r="D146" s="25" t="s">
        <v>24</v>
      </c>
      <c r="E146" s="32"/>
      <c r="F146" s="26" t="n">
        <f aca="false">E145</f>
        <v>1500</v>
      </c>
      <c r="G146" s="1"/>
      <c r="H146" s="1"/>
      <c r="I146" s="17"/>
      <c r="J146" s="1"/>
      <c r="K146" s="1"/>
      <c r="L146" s="1"/>
      <c r="M146" s="1"/>
      <c r="N146" s="1"/>
      <c r="O146" s="1"/>
      <c r="P146" s="1"/>
      <c r="Q146" s="1"/>
      <c r="R146" s="1"/>
      <c r="S146" s="1"/>
      <c r="T146" s="1"/>
      <c r="U146" s="1"/>
      <c r="V146" s="1"/>
      <c r="W146" s="1"/>
      <c r="X146" s="1"/>
      <c r="Y146" s="1"/>
      <c r="Z146" s="1"/>
      <c r="AA146" s="1"/>
    </row>
    <row r="147" customFormat="false" ht="13.8" hidden="false" customHeight="false" outlineLevel="0" collapsed="false">
      <c r="A147" s="1"/>
      <c r="B147" s="37" t="s">
        <v>160</v>
      </c>
      <c r="C147" s="13" t="n">
        <v>680</v>
      </c>
      <c r="D147" s="14" t="s">
        <v>77</v>
      </c>
      <c r="E147" s="28" t="n">
        <v>12000</v>
      </c>
      <c r="F147" s="29"/>
      <c r="G147" s="1"/>
      <c r="H147" s="2" t="s">
        <v>161</v>
      </c>
      <c r="I147" s="2"/>
      <c r="J147" s="36"/>
      <c r="K147" s="1" t="s">
        <v>162</v>
      </c>
      <c r="L147" s="1"/>
      <c r="M147" s="1"/>
      <c r="N147" s="1"/>
      <c r="O147" s="1"/>
      <c r="P147" s="1"/>
      <c r="Q147" s="1"/>
      <c r="R147" s="1"/>
      <c r="S147" s="1"/>
      <c r="T147" s="1"/>
      <c r="U147" s="1"/>
      <c r="V147" s="1"/>
      <c r="W147" s="1"/>
      <c r="X147" s="1"/>
      <c r="Y147" s="1"/>
      <c r="Z147" s="1"/>
      <c r="AA147" s="1"/>
    </row>
    <row r="148" customFormat="false" ht="13.8" hidden="false" customHeight="false" outlineLevel="0" collapsed="false">
      <c r="A148" s="1"/>
      <c r="B148" s="31" t="str">
        <f aca="false">+B147</f>
        <v>8. Amort D Traspao</v>
      </c>
      <c r="C148" s="24" t="n">
        <v>280</v>
      </c>
      <c r="D148" s="25" t="s">
        <v>85</v>
      </c>
      <c r="E148" s="32"/>
      <c r="F148" s="26" t="n">
        <f aca="false">E147</f>
        <v>12000</v>
      </c>
      <c r="G148" s="2" t="s">
        <v>163</v>
      </c>
      <c r="H148" s="2" t="s">
        <v>164</v>
      </c>
      <c r="I148" s="1"/>
      <c r="J148" s="1"/>
      <c r="K148" s="1"/>
      <c r="L148" s="1"/>
      <c r="M148" s="1"/>
      <c r="N148" s="1"/>
      <c r="O148" s="1"/>
      <c r="P148" s="1"/>
      <c r="Q148" s="1"/>
      <c r="R148" s="1"/>
      <c r="S148" s="1"/>
      <c r="T148" s="1"/>
      <c r="U148" s="1"/>
      <c r="V148" s="1"/>
      <c r="W148" s="1"/>
      <c r="X148" s="1"/>
      <c r="Y148" s="1"/>
      <c r="Z148" s="1"/>
      <c r="AA148" s="1"/>
    </row>
    <row r="149" customFormat="false" ht="13.8" hidden="false" customHeight="false" outlineLevel="0" collapsed="false">
      <c r="A149" s="1"/>
      <c r="B149" s="1"/>
      <c r="C149" s="1"/>
      <c r="D149" s="1"/>
      <c r="E149" s="1"/>
      <c r="F149" s="1"/>
      <c r="G149" s="1"/>
      <c r="H149" s="1" t="s">
        <v>165</v>
      </c>
      <c r="I149" s="1" t="s">
        <v>138</v>
      </c>
      <c r="J149" s="1" t="s">
        <v>139</v>
      </c>
      <c r="K149" s="1" t="s">
        <v>140</v>
      </c>
      <c r="L149" s="1" t="s">
        <v>141</v>
      </c>
      <c r="M149" s="1"/>
      <c r="N149" s="1"/>
      <c r="O149" s="1"/>
      <c r="P149" s="1"/>
      <c r="Q149" s="1"/>
      <c r="R149" s="1"/>
      <c r="S149" s="1"/>
      <c r="T149" s="1"/>
      <c r="U149" s="1"/>
      <c r="V149" s="1"/>
      <c r="W149" s="1"/>
      <c r="X149" s="1"/>
      <c r="Y149" s="1"/>
      <c r="Z149" s="1"/>
      <c r="AA149" s="1"/>
    </row>
    <row r="150" customFormat="false" ht="13.8" hidden="false" customHeight="false" outlineLevel="0" collapsed="false">
      <c r="A150" s="1"/>
      <c r="B150" s="1"/>
      <c r="C150" s="1"/>
      <c r="D150" s="1"/>
      <c r="E150" s="1"/>
      <c r="F150" s="1"/>
      <c r="G150" s="1" t="s">
        <v>146</v>
      </c>
      <c r="H150" s="17" t="n">
        <f aca="false">E142</f>
        <v>60000</v>
      </c>
      <c r="I150" s="17" t="n">
        <f aca="false">H150</f>
        <v>60000</v>
      </c>
      <c r="J150" s="17" t="n">
        <f aca="false">I150</f>
        <v>60000</v>
      </c>
      <c r="K150" s="17" t="n">
        <f aca="false">J150</f>
        <v>60000</v>
      </c>
      <c r="L150" s="17" t="n">
        <f aca="false">K150</f>
        <v>60000</v>
      </c>
      <c r="M150" s="1"/>
      <c r="N150" s="1"/>
      <c r="O150" s="1"/>
      <c r="P150" s="1"/>
      <c r="Q150" s="1"/>
      <c r="R150" s="1"/>
      <c r="S150" s="1"/>
      <c r="T150" s="1"/>
      <c r="U150" s="1"/>
      <c r="V150" s="1"/>
      <c r="W150" s="1"/>
      <c r="X150" s="1"/>
      <c r="Y150" s="1"/>
      <c r="Z150" s="1"/>
      <c r="AA150" s="1"/>
    </row>
    <row r="151" customFormat="false" ht="13.8" hidden="false" customHeight="false" outlineLevel="0" collapsed="false">
      <c r="A151" s="1"/>
      <c r="B151" s="1"/>
      <c r="C151" s="1"/>
      <c r="D151" s="1"/>
      <c r="E151" s="1"/>
      <c r="F151" s="1"/>
      <c r="G151" s="1" t="s">
        <v>166</v>
      </c>
      <c r="H151" s="8" t="n">
        <f aca="false">-E147</f>
        <v>-12000</v>
      </c>
      <c r="I151" s="8" t="n">
        <f aca="false">H151+H151</f>
        <v>-24000</v>
      </c>
      <c r="J151" s="8" t="n">
        <f aca="false">I151+H151</f>
        <v>-36000</v>
      </c>
      <c r="K151" s="8" t="n">
        <f aca="false">J151+H151</f>
        <v>-48000</v>
      </c>
      <c r="L151" s="8" t="n">
        <f aca="false">K151+H151</f>
        <v>-60000</v>
      </c>
      <c r="M151" s="1"/>
      <c r="N151" s="1"/>
      <c r="O151" s="1"/>
      <c r="P151" s="1"/>
      <c r="Q151" s="1"/>
      <c r="R151" s="1"/>
      <c r="S151" s="1"/>
      <c r="T151" s="1"/>
      <c r="U151" s="1"/>
      <c r="V151" s="1"/>
      <c r="W151" s="1"/>
      <c r="X151" s="1"/>
      <c r="Y151" s="1"/>
      <c r="Z151" s="1"/>
      <c r="AA151" s="1"/>
    </row>
    <row r="152" customFormat="false" ht="14.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ustomFormat="false" ht="13.8" hidden="false" customHeight="false" outlineLevel="0" collapsed="false">
      <c r="A153" s="1"/>
      <c r="B153" s="2" t="s">
        <v>167</v>
      </c>
      <c r="C153" s="1"/>
      <c r="D153" s="1"/>
      <c r="E153" s="1"/>
      <c r="F153" s="1"/>
      <c r="G153" s="1"/>
      <c r="H153" s="22" t="n">
        <f aca="false">SUM(H150:H151)</f>
        <v>48000</v>
      </c>
      <c r="I153" s="22" t="n">
        <f aca="false">SUM(I150:I151)</f>
        <v>36000</v>
      </c>
      <c r="J153" s="22" t="n">
        <f aca="false">SUM(J150:J151)</f>
        <v>24000</v>
      </c>
      <c r="K153" s="22" t="n">
        <f aca="false">SUM(K150:K151)</f>
        <v>12000</v>
      </c>
      <c r="L153" s="22" t="n">
        <f aca="false">SUM(L150:L151)</f>
        <v>0</v>
      </c>
      <c r="M153" s="1"/>
      <c r="N153" s="1"/>
      <c r="O153" s="1"/>
      <c r="P153" s="1"/>
      <c r="Q153" s="1"/>
      <c r="R153" s="1"/>
      <c r="S153" s="1"/>
      <c r="T153" s="1"/>
      <c r="U153" s="1"/>
      <c r="V153" s="1"/>
      <c r="W153" s="1"/>
      <c r="X153" s="1"/>
      <c r="Y153" s="1"/>
      <c r="Z153" s="1"/>
      <c r="AA153" s="1"/>
    </row>
    <row r="154" customFormat="false" ht="14.5" hidden="false" customHeight="true" outlineLevel="0" collapsed="false">
      <c r="A154" s="1"/>
      <c r="B154" s="7" t="s">
        <v>168</v>
      </c>
      <c r="C154" s="7"/>
      <c r="D154" s="7"/>
      <c r="E154" s="7"/>
      <c r="F154" s="7"/>
      <c r="G154" s="7"/>
      <c r="H154" s="7"/>
      <c r="I154" s="7"/>
      <c r="J154" s="7"/>
      <c r="K154" s="1"/>
      <c r="L154" s="1"/>
      <c r="M154" s="1"/>
      <c r="N154" s="1"/>
      <c r="O154" s="1"/>
      <c r="P154" s="1"/>
      <c r="Q154" s="1"/>
      <c r="R154" s="1"/>
      <c r="S154" s="1"/>
      <c r="T154" s="1"/>
      <c r="U154" s="1"/>
      <c r="V154" s="1"/>
      <c r="W154" s="1"/>
      <c r="X154" s="1"/>
      <c r="Y154" s="1"/>
      <c r="Z154" s="1"/>
      <c r="AA154" s="1"/>
    </row>
    <row r="155" customFormat="false" ht="14.5" hidden="false" customHeight="false" outlineLevel="0" collapsed="false">
      <c r="A155" s="1"/>
      <c r="B155" s="7"/>
      <c r="C155" s="7"/>
      <c r="D155" s="7"/>
      <c r="E155" s="7"/>
      <c r="F155" s="7"/>
      <c r="G155" s="7"/>
      <c r="H155" s="7"/>
      <c r="I155" s="7"/>
      <c r="J155" s="7"/>
      <c r="K155" s="1"/>
      <c r="L155" s="1"/>
      <c r="M155" s="1"/>
      <c r="N155" s="1"/>
      <c r="O155" s="1"/>
      <c r="P155" s="1"/>
      <c r="Q155" s="1"/>
      <c r="R155" s="1"/>
      <c r="S155" s="1"/>
      <c r="T155" s="1"/>
      <c r="U155" s="1"/>
      <c r="V155" s="1"/>
      <c r="W155" s="1"/>
      <c r="X155" s="1"/>
      <c r="Y155" s="1"/>
      <c r="Z155" s="1"/>
      <c r="AA155" s="1"/>
    </row>
    <row r="156" customFormat="false" ht="14.5" hidden="false" customHeight="false" outlineLevel="0" collapsed="false">
      <c r="A156" s="1"/>
      <c r="B156" s="1" t="s">
        <v>169</v>
      </c>
      <c r="C156" s="17" t="n">
        <v>60000</v>
      </c>
      <c r="D156" s="1" t="s">
        <v>129</v>
      </c>
      <c r="E156" s="1"/>
      <c r="F156" s="1"/>
      <c r="G156" s="1"/>
      <c r="H156" s="1"/>
      <c r="I156" s="1"/>
      <c r="J156" s="1"/>
      <c r="K156" s="1"/>
      <c r="L156" s="1"/>
      <c r="M156" s="1"/>
      <c r="N156" s="1"/>
      <c r="O156" s="1"/>
      <c r="P156" s="1"/>
      <c r="Q156" s="1"/>
      <c r="R156" s="1"/>
      <c r="S156" s="1"/>
      <c r="T156" s="1"/>
      <c r="U156" s="1"/>
      <c r="V156" s="1"/>
      <c r="W156" s="1"/>
      <c r="X156" s="1"/>
      <c r="Y156" s="1"/>
      <c r="Z156" s="1"/>
      <c r="AA156" s="1"/>
    </row>
    <row r="157" customFormat="false" ht="14.5" hidden="false" customHeight="false" outlineLevel="0" collapsed="false">
      <c r="A157" s="1"/>
      <c r="B157" s="1" t="s">
        <v>170</v>
      </c>
      <c r="C157" s="17" t="n">
        <v>40000</v>
      </c>
      <c r="D157" s="1" t="s">
        <v>129</v>
      </c>
      <c r="E157" s="1"/>
      <c r="F157" s="1"/>
      <c r="G157" s="1"/>
      <c r="H157" s="1"/>
      <c r="I157" s="1"/>
      <c r="J157" s="1"/>
      <c r="K157" s="1"/>
      <c r="L157" s="1"/>
      <c r="M157" s="1"/>
      <c r="N157" s="1"/>
      <c r="O157" s="1"/>
      <c r="P157" s="1"/>
      <c r="Q157" s="1"/>
      <c r="R157" s="1"/>
      <c r="S157" s="1"/>
      <c r="T157" s="1"/>
      <c r="U157" s="1"/>
      <c r="V157" s="1"/>
      <c r="W157" s="1"/>
      <c r="X157" s="1"/>
      <c r="Y157" s="1"/>
      <c r="Z157" s="1"/>
      <c r="AA157" s="1"/>
    </row>
    <row r="158" customFormat="false" ht="14.5" hidden="false" customHeight="false" outlineLevel="0" collapsed="false">
      <c r="A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ustomFormat="false" ht="14.5" hidden="false" customHeight="false" outlineLevel="0" collapsed="false">
      <c r="A159" s="1"/>
      <c r="B159" s="1" t="s">
        <v>171</v>
      </c>
      <c r="C159" s="1"/>
      <c r="D159" s="1"/>
      <c r="E159" s="1"/>
      <c r="F159" s="1"/>
      <c r="G159" s="1"/>
      <c r="H159" s="1"/>
      <c r="I159" s="1"/>
      <c r="J159" s="1"/>
      <c r="K159" s="1"/>
      <c r="L159" s="1"/>
      <c r="M159" s="1"/>
      <c r="N159" s="1"/>
      <c r="O159" s="1"/>
      <c r="P159" s="1"/>
      <c r="Q159" s="1"/>
      <c r="R159" s="1"/>
      <c r="T159" s="1"/>
      <c r="U159" s="1"/>
      <c r="V159" s="1"/>
      <c r="W159" s="1"/>
      <c r="X159" s="1"/>
      <c r="Y159" s="1"/>
      <c r="Z159" s="1"/>
      <c r="AA159" s="1"/>
    </row>
    <row r="160" customFormat="false" ht="13.8" hidden="false" customHeight="false" outlineLevel="0" collapsed="false">
      <c r="A160" s="1"/>
      <c r="B160" s="1"/>
      <c r="C160" s="84" t="s">
        <v>172</v>
      </c>
      <c r="D160" s="1"/>
      <c r="E160" s="1"/>
      <c r="F160" s="1"/>
      <c r="G160" s="1"/>
      <c r="H160" s="1"/>
      <c r="I160" s="1"/>
      <c r="J160" s="1"/>
      <c r="K160" s="1"/>
      <c r="L160" s="1"/>
      <c r="M160" s="1"/>
      <c r="N160" s="1"/>
      <c r="O160" s="1"/>
      <c r="P160" s="1"/>
      <c r="Q160" s="1"/>
      <c r="R160" s="1"/>
      <c r="T160" s="1"/>
      <c r="U160" s="1"/>
      <c r="V160" s="1"/>
      <c r="W160" s="1"/>
      <c r="X160" s="1"/>
      <c r="Y160" s="1"/>
      <c r="Z160" s="1"/>
      <c r="AA160" s="1"/>
    </row>
    <row r="161" customFormat="false" ht="14.5" hidden="false" customHeight="true" outlineLevel="0" collapsed="false">
      <c r="A161" s="1"/>
      <c r="B161" s="1"/>
      <c r="C161" s="1" t="s">
        <v>173</v>
      </c>
      <c r="D161" s="1"/>
      <c r="E161" s="1"/>
      <c r="F161" s="1"/>
      <c r="G161" s="1"/>
      <c r="H161" s="1"/>
      <c r="I161" s="1"/>
      <c r="J161" s="1"/>
      <c r="K161" s="1"/>
      <c r="L161" s="1"/>
      <c r="M161" s="85"/>
      <c r="N161" s="1"/>
      <c r="O161" s="17"/>
      <c r="P161" s="17"/>
      <c r="Q161" s="17"/>
      <c r="R161" s="17"/>
      <c r="S161" s="1"/>
      <c r="T161" s="1"/>
      <c r="U161" s="17"/>
      <c r="V161" s="1"/>
      <c r="W161" s="1"/>
      <c r="X161" s="1"/>
      <c r="Y161" s="1"/>
      <c r="Z161" s="1"/>
      <c r="AA161" s="1"/>
    </row>
    <row r="162" customFormat="false" ht="13.8" hidden="false" customHeight="false" outlineLevel="0" collapsed="false">
      <c r="A162" s="1"/>
      <c r="B162" s="1"/>
      <c r="C162" s="59" t="s">
        <v>174</v>
      </c>
      <c r="D162" s="7"/>
      <c r="E162" s="7"/>
      <c r="F162" s="7"/>
      <c r="G162" s="7"/>
      <c r="H162" s="7"/>
      <c r="I162" s="7"/>
      <c r="J162" s="7"/>
      <c r="K162" s="1"/>
      <c r="L162" s="1"/>
      <c r="M162" s="85"/>
      <c r="N162" s="1"/>
      <c r="O162" s="17"/>
      <c r="P162" s="1"/>
      <c r="Q162" s="17"/>
      <c r="R162" s="1"/>
      <c r="S162" s="1"/>
      <c r="T162" s="1"/>
      <c r="U162" s="1"/>
      <c r="V162" s="1"/>
      <c r="W162" s="1"/>
      <c r="X162" s="1"/>
      <c r="Y162" s="1"/>
      <c r="Z162" s="1"/>
      <c r="AA162" s="1"/>
    </row>
    <row r="163" customFormat="false" ht="14.5" hidden="false" customHeight="true" outlineLevel="0" collapsed="false">
      <c r="A163" s="1"/>
      <c r="B163" s="1"/>
      <c r="C163" s="59" t="s">
        <v>175</v>
      </c>
      <c r="D163" s="7"/>
      <c r="E163" s="7"/>
      <c r="F163" s="7"/>
      <c r="G163" s="7"/>
      <c r="H163" s="7"/>
      <c r="I163" s="7"/>
      <c r="J163" s="7"/>
      <c r="K163" s="1"/>
      <c r="L163" s="1"/>
      <c r="M163" s="85"/>
      <c r="N163" s="1"/>
      <c r="O163" s="17"/>
      <c r="P163" s="1"/>
      <c r="Q163" s="17"/>
      <c r="R163" s="1"/>
      <c r="S163" s="1"/>
      <c r="T163" s="1"/>
      <c r="U163" s="1"/>
      <c r="V163" s="1"/>
      <c r="W163" s="1"/>
      <c r="X163" s="1"/>
      <c r="Y163" s="1"/>
      <c r="Z163" s="1"/>
      <c r="AA163" s="1"/>
    </row>
    <row r="164" customFormat="false" ht="14.5" hidden="false" customHeight="true" outlineLevel="0" collapsed="false">
      <c r="A164" s="1"/>
      <c r="B164" s="1"/>
      <c r="C164" s="1"/>
      <c r="D164" s="7"/>
      <c r="E164" s="7"/>
      <c r="F164" s="7"/>
      <c r="G164" s="7"/>
      <c r="H164" s="7"/>
      <c r="I164" s="7"/>
      <c r="J164" s="7"/>
      <c r="K164" s="7"/>
      <c r="L164" s="1"/>
      <c r="M164" s="85"/>
      <c r="N164" s="1"/>
      <c r="O164" s="17"/>
      <c r="P164" s="1"/>
      <c r="Q164" s="17"/>
      <c r="R164" s="1"/>
      <c r="S164" s="1"/>
      <c r="T164" s="1"/>
      <c r="U164" s="1"/>
      <c r="V164" s="1"/>
      <c r="W164" s="1"/>
      <c r="X164" s="1"/>
      <c r="Y164" s="1"/>
      <c r="Z164" s="1"/>
      <c r="AA164" s="1"/>
    </row>
    <row r="165" customFormat="false" ht="13.8" hidden="false" customHeight="false" outlineLevel="0" collapsed="false">
      <c r="A165" s="1"/>
      <c r="B165" s="1"/>
      <c r="C165" s="7"/>
      <c r="D165" s="7"/>
      <c r="E165" s="7"/>
      <c r="F165" s="7"/>
      <c r="G165" s="7"/>
      <c r="H165" s="7"/>
      <c r="I165" s="7"/>
      <c r="J165" s="7"/>
      <c r="K165" s="7"/>
      <c r="L165" s="1"/>
      <c r="M165" s="1"/>
      <c r="N165" s="17"/>
      <c r="O165" s="1"/>
      <c r="P165" s="1"/>
      <c r="Q165" s="17"/>
      <c r="R165" s="1"/>
      <c r="S165" s="1"/>
      <c r="T165" s="1"/>
      <c r="U165" s="17"/>
      <c r="V165" s="1"/>
      <c r="W165" s="1"/>
      <c r="X165" s="1"/>
      <c r="Y165" s="1"/>
      <c r="Z165" s="1"/>
      <c r="AA165" s="1"/>
    </row>
    <row r="166" customFormat="false" ht="14.5" hidden="false" customHeight="false" outlineLevel="0" collapsed="false">
      <c r="A166" s="1"/>
      <c r="B166" s="1"/>
      <c r="C166" s="1"/>
      <c r="D166" s="1"/>
      <c r="E166" s="1"/>
      <c r="F166" s="1"/>
      <c r="G166" s="1"/>
      <c r="H166" s="1"/>
      <c r="I166" s="1"/>
      <c r="J166" s="1"/>
      <c r="K166" s="1"/>
      <c r="L166" s="1"/>
      <c r="M166" s="1"/>
      <c r="N166" s="17"/>
      <c r="O166" s="1"/>
      <c r="P166" s="1"/>
      <c r="Q166" s="1"/>
      <c r="R166" s="1"/>
      <c r="S166" s="1"/>
      <c r="T166" s="1"/>
      <c r="U166" s="1"/>
      <c r="V166" s="1"/>
      <c r="W166" s="1"/>
      <c r="X166" s="1"/>
      <c r="Y166" s="1"/>
      <c r="Z166" s="1"/>
      <c r="AA166" s="1"/>
    </row>
    <row r="167" customFormat="false" ht="14.5"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ustomFormat="false" ht="14.5" hidden="false" customHeight="false" outlineLevel="0" collapsed="false">
      <c r="A168" s="1"/>
      <c r="B168" s="1" t="s">
        <v>176</v>
      </c>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ustomFormat="false" ht="14.5" hidden="false" customHeight="false" outlineLevel="0" collapsed="false">
      <c r="A169" s="1"/>
      <c r="B169" s="1"/>
      <c r="C169" s="1" t="s">
        <v>177</v>
      </c>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ustomFormat="false" ht="14.5" hidden="false" customHeight="false" outlineLevel="0" collapsed="false">
      <c r="A170" s="1"/>
      <c r="B170" s="1"/>
      <c r="C170" s="1" t="s">
        <v>178</v>
      </c>
      <c r="D170" s="1"/>
      <c r="E170" s="1"/>
      <c r="F170" s="1"/>
      <c r="G170" s="1"/>
      <c r="H170" s="1"/>
      <c r="I170" s="1"/>
      <c r="J170" s="1"/>
      <c r="K170" s="1"/>
      <c r="L170" s="1"/>
      <c r="M170" s="85"/>
      <c r="N170" s="1"/>
      <c r="O170" s="17"/>
      <c r="P170" s="1"/>
      <c r="Q170" s="1"/>
      <c r="R170" s="17"/>
      <c r="S170" s="1"/>
      <c r="T170" s="1"/>
      <c r="U170" s="1"/>
      <c r="V170" s="1"/>
      <c r="W170" s="1"/>
      <c r="X170" s="1"/>
      <c r="Y170" s="1"/>
      <c r="Z170" s="1"/>
      <c r="AA170" s="1"/>
    </row>
    <row r="171" customFormat="false" ht="14.5" hidden="false" customHeight="false" outlineLevel="0" collapsed="false">
      <c r="A171" s="1"/>
      <c r="B171" s="1"/>
      <c r="C171" s="1" t="s">
        <v>179</v>
      </c>
      <c r="D171" s="1"/>
      <c r="E171" s="1"/>
      <c r="F171" s="1"/>
      <c r="G171" s="1"/>
      <c r="H171" s="1"/>
      <c r="I171" s="1"/>
      <c r="J171" s="1"/>
      <c r="K171" s="1"/>
      <c r="L171" s="1"/>
      <c r="M171" s="85"/>
      <c r="N171" s="1"/>
      <c r="O171" s="17"/>
      <c r="P171" s="1"/>
      <c r="Q171" s="1"/>
      <c r="R171" s="17"/>
      <c r="S171" s="1"/>
      <c r="T171" s="1"/>
      <c r="U171" s="1"/>
      <c r="V171" s="1"/>
      <c r="W171" s="1"/>
      <c r="X171" s="1"/>
      <c r="Y171" s="1"/>
      <c r="Z171" s="1"/>
      <c r="AA171" s="1"/>
    </row>
    <row r="172" customFormat="false" ht="14.5" hidden="false" customHeight="false" outlineLevel="0" collapsed="false">
      <c r="A172" s="1"/>
      <c r="B172" s="1"/>
      <c r="C172" s="1" t="s">
        <v>180</v>
      </c>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ustomFormat="false" ht="14.5"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ustomFormat="false" ht="14.5" hidden="false" customHeight="true" outlineLevel="0" collapsed="false">
      <c r="A174" s="1"/>
      <c r="B174" s="7" t="s">
        <v>181</v>
      </c>
      <c r="C174" s="7"/>
      <c r="D174" s="7"/>
      <c r="E174" s="7"/>
      <c r="F174" s="7"/>
      <c r="G174" s="7"/>
      <c r="H174" s="7"/>
      <c r="I174" s="7"/>
      <c r="J174" s="1"/>
      <c r="K174" s="1"/>
      <c r="L174" s="1"/>
      <c r="M174" s="1"/>
      <c r="N174" s="1"/>
      <c r="O174" s="1"/>
      <c r="P174" s="1"/>
      <c r="Q174" s="1"/>
      <c r="R174" s="1"/>
      <c r="S174" s="1"/>
      <c r="T174" s="1"/>
      <c r="U174" s="1"/>
      <c r="V174" s="1"/>
      <c r="W174" s="1"/>
      <c r="X174" s="1"/>
      <c r="Y174" s="1"/>
      <c r="Z174" s="1"/>
      <c r="AA174" s="1"/>
    </row>
    <row r="175" customFormat="false" ht="14.5"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ustomFormat="false" ht="14.5" hidden="false" customHeight="false" outlineLevel="0" collapsed="false">
      <c r="A176" s="1"/>
      <c r="B176" s="0" t="s">
        <v>182</v>
      </c>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ustomFormat="false" ht="13.8" hidden="false" customHeight="false" outlineLevel="0" collapsed="false">
      <c r="A177" s="1"/>
      <c r="B177" s="1" t="s">
        <v>183</v>
      </c>
      <c r="C177" s="1"/>
      <c r="D177" s="1"/>
      <c r="E177" s="86" t="n">
        <f aca="false">SUM(E179:E190)</f>
        <v>165500</v>
      </c>
      <c r="F177" s="86" t="n">
        <f aca="false">SUM(F179:F190)</f>
        <v>165500</v>
      </c>
      <c r="G177" s="1"/>
      <c r="H177" s="1"/>
      <c r="I177" s="1"/>
      <c r="J177" s="1"/>
      <c r="K177" s="1"/>
      <c r="L177" s="1"/>
      <c r="M177" s="1"/>
      <c r="N177" s="1"/>
      <c r="O177" s="1"/>
      <c r="P177" s="1"/>
      <c r="Q177" s="1"/>
      <c r="R177" s="1"/>
      <c r="S177" s="1"/>
      <c r="T177" s="1"/>
      <c r="U177" s="1"/>
      <c r="V177" s="1"/>
      <c r="W177" s="1"/>
      <c r="X177" s="1"/>
      <c r="Y177" s="1"/>
      <c r="Z177" s="1"/>
      <c r="AA177" s="1"/>
    </row>
    <row r="178" customFormat="false" ht="13.8" hidden="false" customHeight="false" outlineLevel="0" collapsed="false">
      <c r="A178" s="1"/>
      <c r="B178" s="9" t="s">
        <v>10</v>
      </c>
      <c r="C178" s="10" t="s">
        <v>11</v>
      </c>
      <c r="D178" s="10" t="s">
        <v>1</v>
      </c>
      <c r="E178" s="10" t="s">
        <v>12</v>
      </c>
      <c r="F178" s="11" t="s">
        <v>13</v>
      </c>
      <c r="G178" s="1"/>
      <c r="H178" s="1"/>
      <c r="I178" s="1"/>
      <c r="J178" s="1"/>
      <c r="K178" s="1"/>
      <c r="L178" s="1"/>
      <c r="M178" s="1"/>
      <c r="N178" s="1"/>
      <c r="O178" s="1"/>
      <c r="P178" s="1"/>
      <c r="Q178" s="1"/>
      <c r="R178" s="1"/>
      <c r="S178" s="1"/>
      <c r="T178" s="1"/>
      <c r="U178" s="1"/>
      <c r="V178" s="1"/>
      <c r="W178" s="1"/>
      <c r="X178" s="1"/>
      <c r="Y178" s="1"/>
      <c r="Z178" s="1"/>
      <c r="AA178" s="1"/>
    </row>
    <row r="179" customFormat="false" ht="13.8" hidden="false" customHeight="false" outlineLevel="0" collapsed="false">
      <c r="A179" s="1"/>
      <c r="B179" s="37" t="n">
        <v>2009</v>
      </c>
      <c r="C179" s="87" t="n">
        <v>620</v>
      </c>
      <c r="D179" s="87" t="s">
        <v>125</v>
      </c>
      <c r="E179" s="15" t="n">
        <v>45000</v>
      </c>
      <c r="F179" s="16"/>
      <c r="G179" s="1"/>
      <c r="H179" s="1"/>
      <c r="I179" s="1"/>
      <c r="J179" s="1"/>
      <c r="K179" s="1"/>
      <c r="L179" s="1"/>
      <c r="M179" s="1"/>
      <c r="N179" s="1"/>
      <c r="O179" s="1"/>
      <c r="P179" s="1"/>
      <c r="Q179" s="1"/>
      <c r="R179" s="1"/>
      <c r="S179" s="1"/>
      <c r="T179" s="1"/>
      <c r="U179" s="1"/>
      <c r="V179" s="1"/>
      <c r="W179" s="1"/>
      <c r="X179" s="1"/>
      <c r="Y179" s="1"/>
      <c r="Z179" s="1"/>
      <c r="AA179" s="1"/>
    </row>
    <row r="180" customFormat="false" ht="13.8" hidden="false" customHeight="false" outlineLevel="0" collapsed="false">
      <c r="A180" s="1"/>
      <c r="B180" s="88"/>
      <c r="C180" s="89" t="n">
        <v>472</v>
      </c>
      <c r="D180" s="89" t="s">
        <v>68</v>
      </c>
      <c r="E180" s="86" t="n">
        <f aca="false">E179*0.21</f>
        <v>9450</v>
      </c>
      <c r="F180" s="20"/>
      <c r="G180" s="1"/>
      <c r="H180" s="1"/>
      <c r="I180" s="1"/>
      <c r="J180" s="1"/>
      <c r="K180" s="1"/>
      <c r="L180" s="1"/>
      <c r="M180" s="1"/>
      <c r="N180" s="1"/>
      <c r="O180" s="1"/>
      <c r="P180" s="1"/>
      <c r="Q180" s="1"/>
      <c r="R180" s="1"/>
      <c r="S180" s="1"/>
      <c r="T180" s="1"/>
      <c r="U180" s="1"/>
      <c r="V180" s="1"/>
      <c r="W180" s="1"/>
      <c r="X180" s="1"/>
      <c r="Y180" s="1"/>
    </row>
    <row r="181" customFormat="false" ht="13.8" hidden="false" customHeight="false" outlineLevel="0" collapsed="false">
      <c r="A181" s="1"/>
      <c r="B181" s="31"/>
      <c r="C181" s="90" t="n">
        <v>572</v>
      </c>
      <c r="D181" s="90" t="s">
        <v>24</v>
      </c>
      <c r="E181" s="55"/>
      <c r="F181" s="57" t="n">
        <f aca="false">E179+E180</f>
        <v>54450</v>
      </c>
      <c r="G181" s="1"/>
      <c r="H181" s="1"/>
      <c r="I181" s="1"/>
      <c r="J181" s="1"/>
      <c r="K181" s="1"/>
      <c r="L181" s="1"/>
      <c r="M181" s="1"/>
      <c r="N181" s="1"/>
      <c r="O181" s="1"/>
      <c r="P181" s="1"/>
      <c r="Q181" s="1"/>
      <c r="R181" s="1"/>
      <c r="S181" s="1"/>
      <c r="T181" s="1"/>
      <c r="U181" s="1"/>
      <c r="V181" s="1"/>
      <c r="W181" s="1"/>
      <c r="X181" s="1"/>
      <c r="Y181" s="1"/>
    </row>
    <row r="182" customFormat="false" ht="13.8" hidden="false" customHeight="false" outlineLevel="0" collapsed="false">
      <c r="A182" s="1"/>
      <c r="B182" s="37" t="s">
        <v>184</v>
      </c>
      <c r="C182" s="87" t="n">
        <v>200</v>
      </c>
      <c r="D182" s="87" t="s">
        <v>129</v>
      </c>
      <c r="E182" s="15" t="n">
        <f aca="false">E179</f>
        <v>45000</v>
      </c>
      <c r="F182" s="16"/>
      <c r="G182" s="1"/>
      <c r="H182" s="1"/>
      <c r="I182" s="1"/>
      <c r="J182" s="1" t="s">
        <v>185</v>
      </c>
      <c r="K182" s="1" t="s">
        <v>186</v>
      </c>
      <c r="L182" s="1" t="s">
        <v>187</v>
      </c>
      <c r="M182" s="1" t="s">
        <v>188</v>
      </c>
      <c r="N182" s="1" t="s">
        <v>189</v>
      </c>
      <c r="O182" s="1"/>
      <c r="P182" s="1"/>
      <c r="Q182" s="1"/>
      <c r="R182" s="1"/>
      <c r="S182" s="1"/>
      <c r="T182" s="1"/>
      <c r="U182" s="1"/>
      <c r="V182" s="1"/>
      <c r="W182" s="1"/>
      <c r="X182" s="1"/>
      <c r="Y182" s="1"/>
    </row>
    <row r="183" customFormat="false" ht="13.8" hidden="false" customHeight="false" outlineLevel="0" collapsed="false">
      <c r="A183" s="1"/>
      <c r="B183" s="91"/>
      <c r="C183" s="90" t="n">
        <v>730</v>
      </c>
      <c r="D183" s="90" t="s">
        <v>46</v>
      </c>
      <c r="E183" s="55"/>
      <c r="F183" s="57" t="n">
        <f aca="false">E182</f>
        <v>45000</v>
      </c>
      <c r="G183" s="1"/>
      <c r="H183" s="1"/>
      <c r="I183" s="1"/>
      <c r="J183" s="1"/>
      <c r="K183" s="1"/>
      <c r="L183" s="1"/>
      <c r="M183" s="1"/>
      <c r="N183" s="1"/>
      <c r="O183" s="1"/>
      <c r="P183" s="1"/>
      <c r="Q183" s="1"/>
      <c r="R183" s="1"/>
      <c r="S183" s="1"/>
      <c r="T183" s="1"/>
      <c r="U183" s="1"/>
      <c r="V183" s="1"/>
      <c r="W183" s="1"/>
      <c r="X183" s="1"/>
      <c r="Y183" s="1"/>
    </row>
    <row r="184" customFormat="false" ht="13.8" hidden="false" customHeight="false" outlineLevel="0" collapsed="false">
      <c r="A184" s="1"/>
      <c r="B184" s="37" t="s">
        <v>190</v>
      </c>
      <c r="C184" s="87" t="n">
        <v>623</v>
      </c>
      <c r="D184" s="87" t="s">
        <v>145</v>
      </c>
      <c r="E184" s="15" t="n">
        <v>5000</v>
      </c>
      <c r="F184" s="16"/>
      <c r="G184" s="1"/>
      <c r="H184" s="1"/>
      <c r="I184" s="1" t="s">
        <v>146</v>
      </c>
      <c r="J184" s="8" t="n">
        <f aca="false">E187</f>
        <v>50000</v>
      </c>
      <c r="K184" s="8" t="n">
        <f aca="false">J184</f>
        <v>50000</v>
      </c>
      <c r="L184" s="8" t="n">
        <f aca="false">K184</f>
        <v>50000</v>
      </c>
      <c r="M184" s="8" t="n">
        <f aca="false">L184</f>
        <v>50000</v>
      </c>
      <c r="N184" s="8" t="n">
        <f aca="false">M184</f>
        <v>50000</v>
      </c>
      <c r="O184" s="1"/>
      <c r="P184" s="1"/>
      <c r="Q184" s="1"/>
      <c r="R184" s="1"/>
      <c r="S184" s="1"/>
      <c r="T184" s="1"/>
      <c r="U184" s="1"/>
      <c r="V184" s="1"/>
      <c r="W184" s="1"/>
      <c r="X184" s="1"/>
      <c r="Y184" s="1"/>
    </row>
    <row r="185" customFormat="false" ht="13.8" hidden="false" customHeight="false" outlineLevel="0" collapsed="false">
      <c r="A185" s="1"/>
      <c r="B185" s="88"/>
      <c r="C185" s="1" t="n">
        <v>472</v>
      </c>
      <c r="D185" s="1" t="s">
        <v>68</v>
      </c>
      <c r="E185" s="8" t="n">
        <f aca="false">E184*0.21</f>
        <v>1050</v>
      </c>
      <c r="F185" s="20"/>
      <c r="G185" s="1"/>
      <c r="H185" s="1"/>
      <c r="I185" s="1" t="s">
        <v>166</v>
      </c>
      <c r="J185" s="8" t="n">
        <f aca="false">-(J184/5)</f>
        <v>-10000</v>
      </c>
      <c r="K185" s="8" t="n">
        <f aca="false">J185+J185</f>
        <v>-20000</v>
      </c>
      <c r="L185" s="8" t="n">
        <f aca="false">K185+J185</f>
        <v>-30000</v>
      </c>
      <c r="M185" s="8" t="n">
        <f aca="false">L185+J185</f>
        <v>-40000</v>
      </c>
      <c r="N185" s="8" t="n">
        <f aca="false">M185+J185</f>
        <v>-50000</v>
      </c>
      <c r="O185" s="1"/>
      <c r="P185" s="1"/>
      <c r="Q185" s="1"/>
      <c r="R185" s="1"/>
      <c r="S185" s="1"/>
      <c r="T185" s="1"/>
      <c r="U185" s="1"/>
      <c r="V185" s="1"/>
      <c r="W185" s="1"/>
      <c r="X185" s="1"/>
      <c r="Y185" s="1"/>
    </row>
    <row r="186" customFormat="false" ht="13.8" hidden="false" customHeight="false" outlineLevel="0" collapsed="false">
      <c r="A186" s="1"/>
      <c r="B186" s="91"/>
      <c r="C186" s="90" t="n">
        <v>572</v>
      </c>
      <c r="D186" s="90" t="s">
        <v>24</v>
      </c>
      <c r="E186" s="55"/>
      <c r="F186" s="57" t="n">
        <f aca="false">E185+E184</f>
        <v>6050</v>
      </c>
      <c r="G186" s="1"/>
      <c r="H186" s="1"/>
      <c r="I186" s="1"/>
      <c r="J186" s="1"/>
      <c r="K186" s="1"/>
      <c r="L186" s="1"/>
      <c r="M186" s="1"/>
      <c r="N186" s="1"/>
      <c r="O186" s="1"/>
      <c r="P186" s="1"/>
      <c r="Q186" s="1"/>
      <c r="R186" s="1"/>
      <c r="S186" s="1"/>
      <c r="T186" s="1"/>
      <c r="U186" s="1"/>
      <c r="V186" s="1"/>
      <c r="W186" s="1"/>
      <c r="X186" s="1"/>
      <c r="Y186" s="1"/>
    </row>
    <row r="187" customFormat="false" ht="13.8" hidden="false" customHeight="false" outlineLevel="0" collapsed="false">
      <c r="A187" s="1"/>
      <c r="B187" s="37" t="s">
        <v>190</v>
      </c>
      <c r="C187" s="87" t="n">
        <v>203</v>
      </c>
      <c r="D187" s="87" t="s">
        <v>16</v>
      </c>
      <c r="E187" s="15" t="n">
        <f aca="false">E182+E184</f>
        <v>50000</v>
      </c>
      <c r="F187" s="16"/>
      <c r="G187" s="1"/>
      <c r="H187" s="1"/>
      <c r="I187" s="1"/>
      <c r="J187" s="22" t="n">
        <f aca="false">SUM(J184:J185)</f>
        <v>40000</v>
      </c>
      <c r="K187" s="22" t="n">
        <f aca="false">SUM(K184:K185)</f>
        <v>30000</v>
      </c>
      <c r="L187" s="22" t="n">
        <f aca="false">SUM(L184:L185)</f>
        <v>20000</v>
      </c>
      <c r="M187" s="22" t="n">
        <f aca="false">SUM(M184:M185)</f>
        <v>10000</v>
      </c>
      <c r="N187" s="22" t="n">
        <f aca="false">SUM(N184:N185)</f>
        <v>0</v>
      </c>
      <c r="O187" s="1"/>
      <c r="P187" s="1"/>
      <c r="Q187" s="1"/>
      <c r="R187" s="1"/>
      <c r="S187" s="1"/>
      <c r="T187" s="1"/>
      <c r="U187" s="1"/>
      <c r="V187" s="1"/>
      <c r="W187" s="1"/>
      <c r="X187" s="1"/>
      <c r="Y187" s="1"/>
    </row>
    <row r="188" customFormat="false" ht="13.8" hidden="false" customHeight="false" outlineLevel="0" collapsed="false">
      <c r="A188" s="1"/>
      <c r="B188" s="91"/>
      <c r="C188" s="90" t="n">
        <v>730</v>
      </c>
      <c r="D188" s="90" t="s">
        <v>46</v>
      </c>
      <c r="E188" s="55"/>
      <c r="F188" s="57" t="n">
        <f aca="false">E187</f>
        <v>50000</v>
      </c>
      <c r="G188" s="1"/>
      <c r="H188" s="1"/>
      <c r="I188" s="1"/>
      <c r="J188" s="1"/>
      <c r="K188" s="1"/>
      <c r="L188" s="1"/>
      <c r="M188" s="1"/>
      <c r="N188" s="1"/>
      <c r="O188" s="1"/>
      <c r="P188" s="1"/>
      <c r="Q188" s="1"/>
      <c r="R188" s="1"/>
      <c r="S188" s="1"/>
      <c r="T188" s="1"/>
      <c r="U188" s="1"/>
      <c r="V188" s="1"/>
      <c r="W188" s="1"/>
      <c r="X188" s="1"/>
      <c r="Y188" s="1"/>
    </row>
    <row r="189" customFormat="false" ht="13.8" hidden="false" customHeight="false" outlineLevel="0" collapsed="false">
      <c r="A189" s="1"/>
      <c r="B189" s="37" t="s">
        <v>191</v>
      </c>
      <c r="C189" s="87" t="n">
        <v>680</v>
      </c>
      <c r="D189" s="87" t="s">
        <v>77</v>
      </c>
      <c r="E189" s="15" t="n">
        <v>10000</v>
      </c>
      <c r="F189" s="16"/>
      <c r="G189" s="1"/>
      <c r="H189" s="1"/>
      <c r="I189" s="1"/>
      <c r="J189" s="1"/>
      <c r="K189" s="1"/>
      <c r="L189" s="1"/>
      <c r="M189" s="1"/>
      <c r="N189" s="1"/>
      <c r="O189" s="1"/>
      <c r="P189" s="1"/>
      <c r="Q189" s="1"/>
      <c r="R189" s="1"/>
      <c r="S189" s="1"/>
      <c r="T189" s="1"/>
      <c r="U189" s="1"/>
      <c r="V189" s="1"/>
      <c r="W189" s="1"/>
      <c r="X189" s="1"/>
      <c r="Y189" s="1"/>
    </row>
    <row r="190" customFormat="false" ht="13.8" hidden="false" customHeight="false" outlineLevel="0" collapsed="false">
      <c r="A190" s="1"/>
      <c r="B190" s="91"/>
      <c r="C190" s="90" t="n">
        <v>280</v>
      </c>
      <c r="D190" s="90" t="s">
        <v>85</v>
      </c>
      <c r="E190" s="55"/>
      <c r="F190" s="57" t="n">
        <f aca="false">E189</f>
        <v>10000</v>
      </c>
      <c r="G190" s="1"/>
      <c r="H190" s="1"/>
      <c r="I190" s="1"/>
      <c r="J190" s="1"/>
      <c r="K190" s="1"/>
      <c r="L190" s="1"/>
      <c r="M190" s="1"/>
      <c r="N190" s="1"/>
      <c r="O190" s="1"/>
      <c r="P190" s="1"/>
      <c r="Q190" s="1"/>
      <c r="R190" s="1"/>
      <c r="S190" s="1"/>
      <c r="T190" s="1"/>
      <c r="U190" s="1"/>
      <c r="V190" s="1"/>
      <c r="W190" s="1"/>
      <c r="X190" s="1"/>
      <c r="Y190" s="1"/>
    </row>
    <row r="191" customFormat="false" ht="13.8" hidden="false" customHeight="false" outlineLevel="0" collapsed="false">
      <c r="A191" s="1"/>
      <c r="B191" s="65" t="s">
        <v>192</v>
      </c>
      <c r="C191" s="92" t="n">
        <v>690</v>
      </c>
      <c r="D191" s="92" t="s">
        <v>193</v>
      </c>
      <c r="E191" s="8" t="n">
        <f aca="false">F192</f>
        <v>10000</v>
      </c>
      <c r="F191" s="8"/>
      <c r="G191" s="65" t="s">
        <v>194</v>
      </c>
      <c r="H191" s="1"/>
      <c r="I191" s="1"/>
      <c r="J191" s="1"/>
      <c r="K191" s="1" t="s">
        <v>195</v>
      </c>
      <c r="L191" s="1"/>
      <c r="M191" s="1"/>
      <c r="N191" s="1"/>
      <c r="O191" s="1"/>
      <c r="P191" s="1"/>
      <c r="Q191" s="1"/>
      <c r="R191" s="1"/>
      <c r="S191" s="1"/>
      <c r="T191" s="1"/>
      <c r="U191" s="1"/>
      <c r="V191" s="1"/>
      <c r="W191" s="1"/>
      <c r="X191" s="1"/>
      <c r="Y191" s="1"/>
    </row>
    <row r="192" customFormat="false" ht="13.8" hidden="false" customHeight="false" outlineLevel="0" collapsed="false">
      <c r="A192" s="1"/>
      <c r="B192" s="1"/>
      <c r="C192" s="92" t="n">
        <v>290</v>
      </c>
      <c r="D192" s="92" t="s">
        <v>88</v>
      </c>
      <c r="E192" s="8"/>
      <c r="F192" s="8" t="n">
        <v>10000</v>
      </c>
      <c r="G192" s="1" t="s">
        <v>196</v>
      </c>
      <c r="H192" s="1"/>
      <c r="I192" s="1"/>
      <c r="J192" s="1"/>
      <c r="K192" s="1"/>
      <c r="L192" s="1"/>
      <c r="M192" s="1"/>
      <c r="N192" s="1"/>
      <c r="O192" s="1"/>
      <c r="P192" s="1"/>
      <c r="Q192" s="1"/>
      <c r="R192" s="1"/>
      <c r="S192" s="1"/>
      <c r="T192" s="1"/>
      <c r="U192" s="1"/>
      <c r="V192" s="1"/>
      <c r="W192" s="1"/>
      <c r="X192" s="1"/>
      <c r="Y192" s="1"/>
    </row>
    <row r="193" customFormat="false" ht="13.8" hidden="false" customHeight="false" outlineLevel="0" collapsed="false">
      <c r="A193" s="1"/>
      <c r="B193" s="1" t="s">
        <v>197</v>
      </c>
      <c r="C193" s="1"/>
      <c r="D193" s="1"/>
      <c r="E193" s="8"/>
      <c r="F193" s="8"/>
      <c r="G193" s="1"/>
      <c r="H193" s="1"/>
      <c r="I193" s="1"/>
      <c r="J193" s="1"/>
      <c r="K193" s="1"/>
      <c r="L193" s="1"/>
      <c r="M193" s="1"/>
      <c r="N193" s="1"/>
      <c r="O193" s="1"/>
      <c r="P193" s="1"/>
      <c r="Q193" s="1"/>
      <c r="R193" s="1"/>
      <c r="S193" s="1"/>
      <c r="T193" s="1"/>
      <c r="U193" s="1"/>
      <c r="V193" s="1"/>
      <c r="W193" s="1"/>
      <c r="X193" s="1"/>
      <c r="Y193" s="1"/>
    </row>
    <row r="194" customFormat="false" ht="13.8" hidden="false" customHeight="false" outlineLevel="0" collapsed="false">
      <c r="A194" s="1"/>
      <c r="B194" s="9" t="s">
        <v>10</v>
      </c>
      <c r="C194" s="10" t="s">
        <v>11</v>
      </c>
      <c r="D194" s="10" t="s">
        <v>1</v>
      </c>
      <c r="E194" s="10" t="s">
        <v>12</v>
      </c>
      <c r="F194" s="11" t="s">
        <v>13</v>
      </c>
      <c r="G194" s="1"/>
      <c r="H194" s="1"/>
      <c r="I194" s="1"/>
      <c r="J194" s="1"/>
      <c r="K194" s="1"/>
      <c r="L194" s="1"/>
      <c r="M194" s="1"/>
      <c r="N194" s="1"/>
      <c r="O194" s="1"/>
      <c r="P194" s="1"/>
      <c r="Q194" s="1"/>
      <c r="R194" s="1"/>
      <c r="S194" s="1"/>
      <c r="T194" s="1"/>
      <c r="U194" s="1"/>
      <c r="V194" s="1"/>
      <c r="W194" s="1"/>
      <c r="X194" s="1"/>
      <c r="Y194" s="1"/>
    </row>
    <row r="195" customFormat="false" ht="13.8" hidden="false" customHeight="false" outlineLevel="0" collapsed="false">
      <c r="A195" s="1"/>
      <c r="B195" s="37" t="n">
        <v>2009</v>
      </c>
      <c r="C195" s="87" t="n">
        <v>640</v>
      </c>
      <c r="D195" s="87" t="s">
        <v>36</v>
      </c>
      <c r="E195" s="15" t="n">
        <v>20000</v>
      </c>
      <c r="F195" s="16"/>
      <c r="G195" s="1"/>
      <c r="H195" s="1"/>
      <c r="I195" s="1"/>
      <c r="J195" s="1"/>
      <c r="K195" s="1"/>
      <c r="L195" s="1"/>
      <c r="M195" s="1"/>
      <c r="N195" s="1"/>
      <c r="O195" s="1"/>
      <c r="P195" s="1"/>
      <c r="Q195" s="1"/>
      <c r="R195" s="1"/>
      <c r="S195" s="1"/>
      <c r="T195" s="1"/>
      <c r="U195" s="1"/>
      <c r="V195" s="1"/>
      <c r="W195" s="1"/>
      <c r="X195" s="1"/>
      <c r="Y195" s="1"/>
    </row>
    <row r="196" customFormat="false" ht="13.8" hidden="false" customHeight="false" outlineLevel="0" collapsed="false">
      <c r="A196" s="1"/>
      <c r="B196" s="88"/>
      <c r="C196" s="1" t="n">
        <v>642</v>
      </c>
      <c r="D196" s="1" t="s">
        <v>40</v>
      </c>
      <c r="E196" s="8" t="n">
        <v>5000</v>
      </c>
      <c r="F196" s="20"/>
      <c r="G196" s="1"/>
      <c r="H196" s="1"/>
      <c r="I196" s="1"/>
      <c r="J196" s="1"/>
      <c r="K196" s="1"/>
      <c r="L196" s="1"/>
      <c r="M196" s="1"/>
      <c r="N196" s="1"/>
      <c r="O196" s="1"/>
      <c r="P196" s="1"/>
      <c r="Q196" s="1"/>
      <c r="R196" s="1"/>
      <c r="S196" s="1"/>
      <c r="T196" s="1"/>
      <c r="U196" s="1"/>
      <c r="V196" s="1"/>
      <c r="W196" s="1"/>
      <c r="X196" s="1"/>
      <c r="Y196" s="1"/>
    </row>
    <row r="197" customFormat="false" ht="13.8" hidden="false" customHeight="false" outlineLevel="0" collapsed="false">
      <c r="A197" s="1"/>
      <c r="B197" s="91"/>
      <c r="C197" s="90" t="n">
        <v>572</v>
      </c>
      <c r="D197" s="90" t="s">
        <v>24</v>
      </c>
      <c r="E197" s="55"/>
      <c r="F197" s="57" t="n">
        <f aca="false">E196+E195</f>
        <v>25000</v>
      </c>
      <c r="G197" s="1"/>
      <c r="H197" s="1"/>
      <c r="I197" s="1"/>
      <c r="J197" s="1"/>
      <c r="K197" s="1"/>
      <c r="L197" s="1"/>
      <c r="M197" s="1"/>
      <c r="N197" s="1"/>
      <c r="O197" s="1"/>
      <c r="P197" s="1"/>
      <c r="Q197" s="1"/>
      <c r="R197" s="1"/>
      <c r="S197" s="1"/>
      <c r="T197" s="1"/>
      <c r="U197" s="1"/>
      <c r="V197" s="1"/>
      <c r="W197" s="1"/>
      <c r="X197" s="1"/>
      <c r="Y197" s="1"/>
    </row>
    <row r="198" customFormat="false" ht="13.8" hidden="false" customHeight="false" outlineLevel="0" collapsed="false">
      <c r="A198" s="1"/>
      <c r="B198" s="37" t="s">
        <v>198</v>
      </c>
      <c r="C198" s="87" t="n">
        <v>670</v>
      </c>
      <c r="D198" s="87" t="s">
        <v>199</v>
      </c>
      <c r="E198" s="15" t="n">
        <v>40000</v>
      </c>
      <c r="F198" s="16"/>
      <c r="G198" s="1"/>
      <c r="H198" s="1"/>
      <c r="I198" s="1"/>
      <c r="J198" s="1"/>
      <c r="K198" s="1"/>
      <c r="L198" s="1"/>
      <c r="M198" s="1"/>
      <c r="N198" s="1"/>
      <c r="O198" s="1"/>
      <c r="P198" s="1"/>
      <c r="Q198" s="1"/>
      <c r="R198" s="1"/>
      <c r="S198" s="1"/>
      <c r="T198" s="1"/>
      <c r="U198" s="1"/>
      <c r="V198" s="1"/>
      <c r="W198" s="1"/>
      <c r="X198" s="1"/>
      <c r="Y198" s="1"/>
    </row>
    <row r="199" customFormat="false" ht="13.8" hidden="false" customHeight="false" outlineLevel="0" collapsed="false">
      <c r="A199" s="1"/>
      <c r="B199" s="91"/>
      <c r="C199" s="90" t="n">
        <v>200</v>
      </c>
      <c r="D199" s="90" t="s">
        <v>129</v>
      </c>
      <c r="E199" s="55"/>
      <c r="F199" s="57" t="n">
        <v>40000</v>
      </c>
      <c r="G199" s="1"/>
      <c r="H199" s="1"/>
      <c r="I199" s="1"/>
      <c r="J199" s="1"/>
      <c r="K199" s="1"/>
      <c r="L199" s="1"/>
      <c r="M199" s="1"/>
      <c r="N199" s="1"/>
      <c r="O199" s="1"/>
      <c r="P199" s="1"/>
      <c r="Q199" s="1"/>
      <c r="R199" s="1"/>
      <c r="S199" s="1"/>
      <c r="T199" s="1"/>
      <c r="U199" s="1"/>
      <c r="V199" s="1"/>
      <c r="W199" s="1"/>
      <c r="X199" s="1"/>
      <c r="Y199" s="1"/>
    </row>
    <row r="200" customFormat="false" ht="13.8" hidden="false" customHeight="false" outlineLevel="0" collapsed="false">
      <c r="A200" s="1"/>
      <c r="B200" s="1"/>
      <c r="C200" s="1"/>
      <c r="D200" s="1"/>
      <c r="E200" s="8"/>
      <c r="F200" s="8"/>
      <c r="G200" s="1"/>
      <c r="H200" s="1"/>
      <c r="I200" s="1"/>
      <c r="J200" s="1"/>
      <c r="K200" s="1"/>
      <c r="L200" s="1"/>
      <c r="M200" s="1"/>
      <c r="N200" s="1"/>
      <c r="O200" s="1"/>
      <c r="P200" s="1"/>
      <c r="Q200" s="1"/>
      <c r="R200" s="1"/>
      <c r="S200" s="1"/>
      <c r="T200" s="1"/>
      <c r="U200" s="1"/>
      <c r="V200" s="1"/>
      <c r="W200" s="1"/>
      <c r="X200" s="1"/>
      <c r="Y200" s="1"/>
    </row>
    <row r="201" customFormat="false" ht="13.8" hidden="false" customHeight="false" outlineLevel="0" collapsed="false">
      <c r="A201" s="1"/>
      <c r="B201" s="1"/>
      <c r="C201" s="1"/>
      <c r="D201" s="1"/>
      <c r="E201" s="8"/>
      <c r="F201" s="8"/>
      <c r="G201" s="1"/>
      <c r="H201" s="1" t="s">
        <v>200</v>
      </c>
      <c r="I201" s="1"/>
      <c r="J201" s="1" t="n">
        <v>50</v>
      </c>
      <c r="K201" s="1"/>
      <c r="L201" s="1"/>
      <c r="M201" s="1"/>
      <c r="N201" s="1"/>
      <c r="O201" s="1"/>
      <c r="P201" s="1"/>
      <c r="Q201" s="1"/>
      <c r="R201" s="1"/>
      <c r="S201" s="1"/>
      <c r="T201" s="1"/>
      <c r="U201" s="1"/>
      <c r="V201" s="1"/>
      <c r="W201" s="1"/>
      <c r="X201" s="1"/>
      <c r="Y201" s="1"/>
    </row>
    <row r="202" customFormat="false" ht="13.8" hidden="false" customHeight="false" outlineLevel="0" collapsed="false">
      <c r="A202" s="1"/>
      <c r="B202" s="2" t="s">
        <v>201</v>
      </c>
      <c r="C202" s="1"/>
      <c r="D202" s="1"/>
      <c r="E202" s="8"/>
      <c r="F202" s="8"/>
      <c r="G202" s="1"/>
      <c r="H202" s="1"/>
      <c r="I202" s="1"/>
      <c r="J202" s="1" t="s">
        <v>202</v>
      </c>
      <c r="K202" s="1"/>
      <c r="L202" s="1"/>
      <c r="M202" s="1"/>
      <c r="N202" s="1"/>
      <c r="O202" s="1"/>
      <c r="P202" s="1"/>
      <c r="Q202" s="1"/>
      <c r="R202" s="1"/>
      <c r="S202" s="1"/>
      <c r="T202" s="1"/>
      <c r="U202" s="1"/>
      <c r="V202" s="1"/>
      <c r="W202" s="1"/>
      <c r="X202" s="1"/>
      <c r="Y202" s="1"/>
    </row>
    <row r="203" customFormat="false" ht="13.8" hidden="false" customHeight="false" outlineLevel="0" collapsed="false">
      <c r="A203" s="1"/>
      <c r="B203" s="9" t="s">
        <v>10</v>
      </c>
      <c r="C203" s="10" t="s">
        <v>11</v>
      </c>
      <c r="D203" s="10" t="s">
        <v>1</v>
      </c>
      <c r="E203" s="10" t="s">
        <v>12</v>
      </c>
      <c r="F203" s="11" t="s">
        <v>13</v>
      </c>
      <c r="G203" s="1"/>
      <c r="H203" s="1"/>
      <c r="I203" s="1" t="s">
        <v>203</v>
      </c>
      <c r="J203" s="1" t="s">
        <v>204</v>
      </c>
      <c r="K203" s="1"/>
      <c r="L203" s="1"/>
      <c r="M203" s="1"/>
      <c r="N203" s="1"/>
      <c r="O203" s="1"/>
      <c r="P203" s="1"/>
      <c r="Q203" s="1"/>
      <c r="R203" s="1"/>
      <c r="S203" s="1"/>
      <c r="T203" s="1"/>
      <c r="U203" s="1"/>
      <c r="V203" s="1"/>
      <c r="W203" s="1"/>
      <c r="X203" s="1"/>
      <c r="Y203" s="1"/>
    </row>
    <row r="204" customFormat="false" ht="13.8" hidden="false" customHeight="false" outlineLevel="0" collapsed="false">
      <c r="A204" s="1"/>
      <c r="B204" s="93"/>
      <c r="C204" s="87" t="n">
        <v>681</v>
      </c>
      <c r="D204" s="87" t="s">
        <v>205</v>
      </c>
      <c r="E204" s="15" t="n">
        <v>2400</v>
      </c>
      <c r="F204" s="16"/>
      <c r="G204" s="1"/>
      <c r="H204" s="1"/>
      <c r="I204" s="1"/>
      <c r="J204" s="1" t="s">
        <v>206</v>
      </c>
      <c r="K204" s="1"/>
      <c r="L204" s="1"/>
      <c r="M204" s="1"/>
      <c r="N204" s="1"/>
      <c r="O204" s="1"/>
      <c r="P204" s="1"/>
      <c r="Q204" s="1"/>
      <c r="R204" s="1"/>
      <c r="S204" s="1"/>
      <c r="T204" s="1"/>
      <c r="U204" s="1"/>
      <c r="V204" s="1"/>
      <c r="W204" s="1"/>
      <c r="X204" s="1"/>
      <c r="Y204" s="1"/>
    </row>
    <row r="205" customFormat="false" ht="13.8" hidden="false" customHeight="false" outlineLevel="0" collapsed="false">
      <c r="A205" s="1"/>
      <c r="B205" s="91"/>
      <c r="C205" s="90" t="n">
        <v>281</v>
      </c>
      <c r="D205" s="90" t="s">
        <v>207</v>
      </c>
      <c r="E205" s="55"/>
      <c r="F205" s="57" t="n">
        <v>2400</v>
      </c>
      <c r="G205" s="1"/>
      <c r="H205" s="1" t="s">
        <v>208</v>
      </c>
      <c r="I205" s="1"/>
      <c r="J205" s="1"/>
      <c r="K205" s="1"/>
      <c r="L205" s="1"/>
      <c r="M205" s="1"/>
      <c r="N205" s="1"/>
      <c r="O205" s="1"/>
      <c r="P205" s="1"/>
      <c r="Q205" s="1"/>
      <c r="R205" s="1"/>
      <c r="S205" s="1"/>
      <c r="T205" s="1"/>
      <c r="U205" s="1"/>
      <c r="V205" s="1"/>
      <c r="W205" s="1"/>
      <c r="X205" s="1"/>
      <c r="Y205" s="1"/>
    </row>
    <row r="206" customFormat="false" ht="13.8" hidden="false" customHeight="false" outlineLevel="0" collapsed="false">
      <c r="A206" s="1"/>
      <c r="B206" s="93"/>
      <c r="C206" s="87" t="n">
        <v>681</v>
      </c>
      <c r="D206" s="87" t="s">
        <v>209</v>
      </c>
      <c r="E206" s="15" t="n">
        <v>11000</v>
      </c>
      <c r="F206" s="16"/>
      <c r="G206" s="1"/>
      <c r="H206" s="1"/>
      <c r="I206" s="1"/>
      <c r="J206" s="1"/>
      <c r="K206" s="1"/>
      <c r="L206" s="1"/>
      <c r="M206" s="1"/>
      <c r="N206" s="1"/>
      <c r="O206" s="1"/>
      <c r="P206" s="1"/>
      <c r="Q206" s="1"/>
      <c r="R206" s="1"/>
      <c r="S206" s="1"/>
      <c r="T206" s="1"/>
      <c r="U206" s="1"/>
      <c r="V206" s="1"/>
      <c r="W206" s="1"/>
      <c r="X206" s="1"/>
      <c r="Y206" s="1"/>
    </row>
    <row r="207" customFormat="false" ht="13.8" hidden="false" customHeight="false" outlineLevel="0" collapsed="false">
      <c r="A207" s="1"/>
      <c r="B207" s="91"/>
      <c r="C207" s="90" t="n">
        <v>281</v>
      </c>
      <c r="D207" s="90" t="s">
        <v>207</v>
      </c>
      <c r="E207" s="55"/>
      <c r="F207" s="57" t="n">
        <f aca="false">E206</f>
        <v>11000</v>
      </c>
      <c r="G207" s="1"/>
      <c r="H207" s="1"/>
      <c r="I207" s="1"/>
      <c r="J207" s="1"/>
      <c r="K207" s="1"/>
      <c r="L207" s="1"/>
      <c r="M207" s="1"/>
      <c r="N207" s="1"/>
      <c r="O207" s="1"/>
      <c r="P207" s="1"/>
      <c r="Q207" s="1"/>
      <c r="R207" s="1"/>
      <c r="S207" s="1"/>
      <c r="T207" s="1"/>
      <c r="U207" s="1"/>
      <c r="V207" s="1"/>
      <c r="W207" s="1"/>
      <c r="X207" s="1"/>
      <c r="Y207" s="1"/>
    </row>
    <row r="208" customFormat="false" ht="13.8" hidden="false" customHeight="false" outlineLevel="0" collapsed="false">
      <c r="A208" s="1"/>
      <c r="B208" s="93"/>
      <c r="C208" s="87" t="n">
        <v>680</v>
      </c>
      <c r="D208" s="87" t="s">
        <v>210</v>
      </c>
      <c r="E208" s="15" t="n">
        <v>5000</v>
      </c>
      <c r="F208" s="16"/>
      <c r="G208" s="1"/>
      <c r="H208" s="1"/>
      <c r="I208" s="1"/>
      <c r="J208" s="1"/>
      <c r="K208" s="8"/>
      <c r="L208" s="1"/>
      <c r="M208" s="1"/>
      <c r="N208" s="1"/>
      <c r="O208" s="1"/>
      <c r="P208" s="1"/>
      <c r="Q208" s="1"/>
      <c r="R208" s="1"/>
      <c r="S208" s="1"/>
      <c r="T208" s="1"/>
      <c r="U208" s="1"/>
      <c r="V208" s="1"/>
      <c r="W208" s="1"/>
      <c r="X208" s="1"/>
      <c r="Y208" s="1"/>
    </row>
    <row r="209" customFormat="false" ht="13.8" hidden="false" customHeight="false" outlineLevel="0" collapsed="false">
      <c r="A209" s="1"/>
      <c r="B209" s="91"/>
      <c r="C209" s="90" t="n">
        <v>280</v>
      </c>
      <c r="D209" s="90" t="s">
        <v>211</v>
      </c>
      <c r="E209" s="55"/>
      <c r="F209" s="57" t="n">
        <f aca="false">E208</f>
        <v>5000</v>
      </c>
      <c r="G209" s="1"/>
      <c r="H209" s="1" t="s">
        <v>212</v>
      </c>
      <c r="I209" s="1"/>
      <c r="J209" s="1"/>
      <c r="K209" s="8" t="n">
        <v>15000</v>
      </c>
      <c r="L209" s="1"/>
      <c r="M209" s="1"/>
      <c r="N209" s="1"/>
      <c r="O209" s="1"/>
      <c r="P209" s="1"/>
      <c r="Q209" s="1"/>
      <c r="R209" s="1"/>
      <c r="S209" s="1"/>
      <c r="T209" s="1"/>
      <c r="U209" s="1"/>
      <c r="V209" s="1"/>
      <c r="W209" s="1"/>
      <c r="X209" s="1"/>
      <c r="Y209" s="1"/>
    </row>
    <row r="210" customFormat="false" ht="13.8" hidden="false" customHeight="false" outlineLevel="0" collapsed="false">
      <c r="A210" s="1"/>
      <c r="B210" s="93"/>
      <c r="C210" s="87" t="n">
        <v>680</v>
      </c>
      <c r="D210" s="87" t="s">
        <v>213</v>
      </c>
      <c r="E210" s="15" t="n">
        <v>10000</v>
      </c>
      <c r="F210" s="16"/>
      <c r="G210" s="1"/>
      <c r="H210" s="1" t="s">
        <v>214</v>
      </c>
      <c r="I210" s="1"/>
      <c r="J210" s="1"/>
      <c r="K210" s="8" t="n">
        <v>60000</v>
      </c>
      <c r="L210" s="1"/>
      <c r="M210" s="1"/>
      <c r="N210" s="1"/>
      <c r="O210" s="1"/>
      <c r="P210" s="1"/>
      <c r="Q210" s="1"/>
      <c r="R210" s="1"/>
      <c r="S210" s="1"/>
      <c r="T210" s="1"/>
      <c r="U210" s="1"/>
      <c r="V210" s="1"/>
      <c r="W210" s="1"/>
      <c r="X210" s="1"/>
      <c r="Y210" s="1"/>
    </row>
    <row r="211" customFormat="false" ht="13.8" hidden="false" customHeight="false" outlineLevel="0" collapsed="false">
      <c r="A211" s="1"/>
      <c r="B211" s="91"/>
      <c r="C211" s="90" t="n">
        <v>280</v>
      </c>
      <c r="D211" s="90" t="s">
        <v>215</v>
      </c>
      <c r="E211" s="55"/>
      <c r="F211" s="57" t="n">
        <f aca="false">E210</f>
        <v>10000</v>
      </c>
      <c r="G211" s="1"/>
      <c r="H211" s="1" t="s">
        <v>216</v>
      </c>
      <c r="I211" s="1"/>
      <c r="J211" s="1"/>
      <c r="K211" s="8" t="n">
        <f aca="false">-(1200)</f>
        <v>-1200</v>
      </c>
      <c r="L211" s="1"/>
      <c r="M211" s="1"/>
      <c r="N211" s="1"/>
      <c r="O211" s="1"/>
      <c r="P211" s="1"/>
      <c r="Q211" s="1"/>
      <c r="R211" s="1"/>
      <c r="S211" s="1"/>
      <c r="T211" s="1"/>
      <c r="U211" s="1"/>
      <c r="V211" s="1"/>
      <c r="W211" s="1"/>
      <c r="X211" s="1"/>
      <c r="Y211" s="1"/>
    </row>
    <row r="212" customFormat="false" ht="13.8" hidden="false" customHeight="false" outlineLevel="0" collapsed="false">
      <c r="A212" s="1"/>
      <c r="B212" s="1"/>
      <c r="C212" s="1"/>
      <c r="D212" s="1"/>
      <c r="E212" s="8"/>
      <c r="F212" s="8"/>
      <c r="G212" s="1"/>
      <c r="H212" s="1" t="s">
        <v>217</v>
      </c>
      <c r="I212" s="1"/>
      <c r="J212" s="1"/>
      <c r="K212" s="1" t="n">
        <f aca="false">K210+K211</f>
        <v>58800</v>
      </c>
      <c r="L212" s="1"/>
      <c r="M212" s="1"/>
      <c r="N212" s="1"/>
      <c r="O212" s="1"/>
      <c r="P212" s="1"/>
      <c r="Q212" s="1"/>
      <c r="R212" s="1"/>
      <c r="S212" s="1"/>
      <c r="T212" s="1"/>
      <c r="U212" s="1"/>
      <c r="V212" s="1"/>
      <c r="W212" s="1"/>
      <c r="X212" s="1"/>
      <c r="Y212" s="1"/>
    </row>
    <row r="213" customFormat="false" ht="13.8" hidden="false" customHeight="false" outlineLevel="0" collapsed="false">
      <c r="A213" s="1"/>
      <c r="B213" s="1"/>
      <c r="C213" s="1"/>
      <c r="D213" s="1"/>
      <c r="E213" s="8"/>
      <c r="F213" s="8"/>
      <c r="G213" s="1"/>
      <c r="H213" s="1"/>
      <c r="I213" s="1"/>
      <c r="J213" s="1"/>
      <c r="K213" s="1"/>
      <c r="L213" s="1"/>
      <c r="M213" s="1"/>
      <c r="N213" s="1"/>
      <c r="O213" s="1"/>
      <c r="P213" s="1"/>
      <c r="Q213" s="1"/>
      <c r="R213" s="1"/>
      <c r="S213" s="1"/>
      <c r="T213" s="1"/>
      <c r="U213" s="1"/>
      <c r="V213" s="1"/>
      <c r="W213" s="1"/>
      <c r="X213" s="1"/>
      <c r="Y213" s="1"/>
    </row>
    <row r="214" customFormat="false" ht="13.8" hidden="false" customHeight="false" outlineLevel="0" collapsed="false">
      <c r="A214" s="1"/>
      <c r="B214" s="1"/>
      <c r="C214" s="1"/>
      <c r="D214" s="1"/>
      <c r="E214" s="8" t="n">
        <f aca="false">SUM(E216:E223)</f>
        <v>212950</v>
      </c>
      <c r="F214" s="8" t="n">
        <f aca="false">SUM(F216:F223)</f>
        <v>212950</v>
      </c>
      <c r="G214" s="1"/>
      <c r="H214" s="1"/>
      <c r="I214" s="1"/>
      <c r="J214" s="1"/>
      <c r="K214" s="1"/>
      <c r="L214" s="1"/>
      <c r="M214" s="1"/>
      <c r="N214" s="1"/>
      <c r="O214" s="1"/>
      <c r="P214" s="1"/>
      <c r="Q214" s="1"/>
      <c r="R214" s="1"/>
      <c r="S214" s="1"/>
      <c r="T214" s="1"/>
      <c r="U214" s="1"/>
      <c r="V214" s="1"/>
      <c r="W214" s="1"/>
      <c r="X214" s="1"/>
      <c r="Y214" s="1"/>
    </row>
    <row r="215" customFormat="false" ht="13.8" hidden="false" customHeight="false" outlineLevel="0" collapsed="false">
      <c r="A215" s="1"/>
      <c r="B215" s="9" t="s">
        <v>10</v>
      </c>
      <c r="C215" s="10" t="s">
        <v>11</v>
      </c>
      <c r="D215" s="10" t="s">
        <v>1</v>
      </c>
      <c r="E215" s="10" t="s">
        <v>12</v>
      </c>
      <c r="F215" s="11" t="s">
        <v>13</v>
      </c>
      <c r="G215" s="1"/>
      <c r="H215" s="1"/>
      <c r="I215" s="1"/>
      <c r="J215" s="1" t="s">
        <v>218</v>
      </c>
      <c r="K215" s="8" t="n">
        <f aca="false">K209+K212</f>
        <v>73800</v>
      </c>
      <c r="L215" s="1"/>
      <c r="M215" s="1" t="s">
        <v>219</v>
      </c>
      <c r="N215" s="1" t="n">
        <f aca="false">K216-K215</f>
        <v>101200</v>
      </c>
      <c r="O215" s="1"/>
      <c r="P215" s="1"/>
      <c r="Q215" s="1"/>
      <c r="R215" s="1"/>
      <c r="S215" s="1"/>
      <c r="T215" s="1"/>
      <c r="U215" s="1"/>
      <c r="V215" s="1"/>
      <c r="W215" s="1"/>
      <c r="X215" s="1"/>
      <c r="Y215" s="1"/>
    </row>
    <row r="216" customFormat="false" ht="13.8" hidden="false" customHeight="false" outlineLevel="0" collapsed="false">
      <c r="A216" s="1"/>
      <c r="B216" s="93" t="s">
        <v>220</v>
      </c>
      <c r="C216" s="87" t="n">
        <v>281</v>
      </c>
      <c r="D216" s="87" t="s">
        <v>221</v>
      </c>
      <c r="E216" s="15" t="n">
        <v>1200</v>
      </c>
      <c r="F216" s="16"/>
      <c r="G216" s="1" t="s">
        <v>222</v>
      </c>
      <c r="H216" s="1"/>
      <c r="I216" s="1"/>
      <c r="J216" s="1" t="s">
        <v>223</v>
      </c>
      <c r="K216" s="8" t="n">
        <v>175000</v>
      </c>
      <c r="L216" s="1"/>
      <c r="M216" s="1"/>
      <c r="N216" s="1"/>
      <c r="O216" s="1"/>
      <c r="P216" s="1"/>
      <c r="Q216" s="1"/>
      <c r="R216" s="1"/>
      <c r="S216" s="1"/>
      <c r="T216" s="1"/>
      <c r="U216" s="1"/>
      <c r="V216" s="1"/>
      <c r="W216" s="1"/>
      <c r="X216" s="1"/>
      <c r="Y216" s="1"/>
    </row>
    <row r="217" customFormat="false" ht="13.8" hidden="false" customHeight="false" outlineLevel="0" collapsed="false">
      <c r="A217" s="1"/>
      <c r="B217" s="88"/>
      <c r="C217" s="1" t="n">
        <v>572</v>
      </c>
      <c r="D217" s="1" t="s">
        <v>24</v>
      </c>
      <c r="E217" s="8" t="n">
        <f aca="false">175000*1.21</f>
        <v>211750</v>
      </c>
      <c r="F217" s="20"/>
      <c r="G217" s="1" t="s">
        <v>224</v>
      </c>
      <c r="H217" s="1"/>
      <c r="I217" s="1"/>
      <c r="J217" s="1"/>
      <c r="K217" s="1"/>
      <c r="L217" s="1"/>
      <c r="M217" s="1"/>
      <c r="N217" s="1"/>
      <c r="O217" s="1"/>
      <c r="P217" s="1"/>
      <c r="Q217" s="1"/>
      <c r="R217" s="1"/>
      <c r="S217" s="1"/>
      <c r="T217" s="1"/>
      <c r="U217" s="1"/>
      <c r="V217" s="1"/>
      <c r="W217" s="1"/>
      <c r="X217" s="1"/>
      <c r="Y217" s="1"/>
    </row>
    <row r="218" customFormat="false" ht="13.8" hidden="false" customHeight="false" outlineLevel="0" collapsed="false">
      <c r="A218" s="1"/>
      <c r="B218" s="88"/>
      <c r="C218" s="1" t="n">
        <v>477</v>
      </c>
      <c r="D218" s="1" t="s">
        <v>225</v>
      </c>
      <c r="E218" s="8"/>
      <c r="F218" s="20" t="n">
        <v>36750</v>
      </c>
      <c r="G218" s="1" t="s">
        <v>226</v>
      </c>
      <c r="H218" s="1"/>
      <c r="I218" s="1"/>
      <c r="J218" s="1"/>
      <c r="K218" s="1"/>
      <c r="L218" s="1"/>
      <c r="M218" s="1"/>
      <c r="N218" s="1"/>
      <c r="O218" s="1"/>
      <c r="P218" s="1"/>
      <c r="Q218" s="1"/>
      <c r="R218" s="1"/>
      <c r="S218" s="1"/>
      <c r="T218" s="1"/>
      <c r="U218" s="1"/>
      <c r="V218" s="1"/>
      <c r="W218" s="1"/>
      <c r="X218" s="1"/>
      <c r="Y218" s="1"/>
    </row>
    <row r="219" customFormat="false" ht="13.8" hidden="false" customHeight="false" outlineLevel="0" collapsed="false">
      <c r="A219" s="1"/>
      <c r="B219" s="88"/>
      <c r="C219" s="1" t="n">
        <v>210</v>
      </c>
      <c r="D219" s="1" t="s">
        <v>227</v>
      </c>
      <c r="E219" s="8"/>
      <c r="F219" s="20" t="n">
        <v>15000</v>
      </c>
      <c r="G219" s="1" t="s">
        <v>222</v>
      </c>
      <c r="H219" s="1"/>
      <c r="I219" s="1"/>
      <c r="J219" s="1"/>
      <c r="K219" s="1" t="s">
        <v>228</v>
      </c>
      <c r="L219" s="1"/>
      <c r="M219" s="8" t="n">
        <v>60000</v>
      </c>
      <c r="N219" s="1"/>
      <c r="O219" s="1"/>
      <c r="P219" s="1"/>
      <c r="Q219" s="1"/>
      <c r="R219" s="1"/>
      <c r="S219" s="1"/>
      <c r="T219" s="1"/>
      <c r="U219" s="1"/>
      <c r="V219" s="1"/>
      <c r="W219" s="1"/>
      <c r="X219" s="1"/>
      <c r="Y219" s="1"/>
    </row>
    <row r="220" customFormat="false" ht="13.8" hidden="false" customHeight="false" outlineLevel="0" collapsed="false">
      <c r="A220" s="1"/>
      <c r="B220" s="88"/>
      <c r="C220" s="1" t="n">
        <v>211</v>
      </c>
      <c r="D220" s="1" t="s">
        <v>229</v>
      </c>
      <c r="E220" s="8"/>
      <c r="F220" s="20" t="n">
        <v>60000</v>
      </c>
      <c r="G220" s="1" t="s">
        <v>222</v>
      </c>
      <c r="H220" s="1"/>
      <c r="I220" s="1"/>
      <c r="J220" s="1"/>
      <c r="K220" s="1" t="s">
        <v>230</v>
      </c>
      <c r="L220" s="1"/>
      <c r="M220" s="8" t="n">
        <v>11000</v>
      </c>
      <c r="N220" s="1"/>
      <c r="O220" s="94" t="n">
        <v>0.18</v>
      </c>
      <c r="P220" s="1"/>
      <c r="Q220" s="1"/>
      <c r="R220" s="1"/>
      <c r="S220" s="1"/>
      <c r="T220" s="1"/>
      <c r="U220" s="1"/>
      <c r="V220" s="1"/>
      <c r="W220" s="1"/>
      <c r="X220" s="1"/>
      <c r="Y220" s="1"/>
    </row>
    <row r="221" customFormat="false" ht="13.8" hidden="false" customHeight="false" outlineLevel="0" collapsed="false">
      <c r="A221" s="1"/>
      <c r="B221" s="91"/>
      <c r="C221" s="90" t="n">
        <v>771</v>
      </c>
      <c r="D221" s="90" t="s">
        <v>231</v>
      </c>
      <c r="E221" s="55"/>
      <c r="F221" s="57" t="n">
        <v>101200</v>
      </c>
      <c r="G221" s="1" t="s">
        <v>232</v>
      </c>
      <c r="H221" s="1"/>
      <c r="I221" s="1"/>
      <c r="J221" s="1"/>
      <c r="K221" s="1"/>
      <c r="L221" s="1"/>
      <c r="M221" s="1"/>
      <c r="N221" s="1"/>
      <c r="O221" s="1"/>
      <c r="P221" s="1"/>
      <c r="Q221" s="1"/>
      <c r="R221" s="1"/>
      <c r="S221" s="1"/>
      <c r="T221" s="1"/>
      <c r="U221" s="1"/>
      <c r="V221" s="1"/>
      <c r="W221" s="1"/>
      <c r="X221" s="1"/>
      <c r="Y221" s="1"/>
    </row>
    <row r="222" customFormat="false" ht="13.8" hidden="false" customHeight="false" outlineLevel="0" collapsed="false">
      <c r="A222" s="1"/>
      <c r="B222" s="1"/>
      <c r="C222" s="1"/>
      <c r="D222" s="1"/>
      <c r="E222" s="8"/>
      <c r="F222" s="8"/>
      <c r="G222" s="1"/>
      <c r="H222" s="1"/>
      <c r="I222" s="1"/>
      <c r="J222" s="1"/>
      <c r="K222" s="1"/>
      <c r="L222" s="1"/>
      <c r="M222" s="1"/>
      <c r="N222" s="1"/>
      <c r="O222" s="1"/>
      <c r="P222" s="1"/>
      <c r="Q222" s="1"/>
      <c r="R222" s="1"/>
      <c r="S222" s="1"/>
      <c r="T222" s="1"/>
      <c r="U222" s="1"/>
      <c r="V222" s="1"/>
      <c r="W222" s="1"/>
      <c r="X222" s="1"/>
      <c r="Y222" s="1"/>
    </row>
    <row r="223" customFormat="false" ht="13.8" hidden="false" customHeight="false" outlineLevel="0" collapsed="false">
      <c r="A223" s="1"/>
      <c r="B223" s="1" t="n">
        <v>3</v>
      </c>
      <c r="C223" s="1"/>
      <c r="D223" s="1"/>
      <c r="E223" s="8"/>
      <c r="F223" s="8"/>
      <c r="G223" s="1"/>
      <c r="H223" s="1"/>
      <c r="I223" s="1"/>
      <c r="J223" s="1"/>
      <c r="K223" s="1"/>
      <c r="L223" s="1"/>
      <c r="M223" s="1"/>
      <c r="N223" s="1"/>
      <c r="O223" s="1"/>
      <c r="P223" s="1"/>
      <c r="Q223" s="1"/>
      <c r="R223" s="1"/>
      <c r="S223" s="1"/>
      <c r="T223" s="1"/>
      <c r="U223" s="1"/>
      <c r="V223" s="1"/>
      <c r="W223" s="1"/>
      <c r="X223" s="1"/>
      <c r="Y223" s="1"/>
    </row>
    <row r="224" customFormat="false" ht="13.8" hidden="false" customHeight="false" outlineLevel="0" collapsed="false">
      <c r="A224" s="1"/>
      <c r="B224" s="9" t="s">
        <v>10</v>
      </c>
      <c r="C224" s="10" t="s">
        <v>11</v>
      </c>
      <c r="D224" s="10" t="s">
        <v>1</v>
      </c>
      <c r="E224" s="10" t="s">
        <v>12</v>
      </c>
      <c r="F224" s="11" t="s">
        <v>13</v>
      </c>
      <c r="G224" s="1"/>
      <c r="H224" s="1"/>
      <c r="I224" s="1"/>
      <c r="J224" s="1"/>
      <c r="K224" s="1"/>
      <c r="L224" s="1"/>
      <c r="M224" s="1"/>
      <c r="N224" s="1"/>
      <c r="O224" s="1"/>
      <c r="P224" s="1"/>
      <c r="Q224" s="1"/>
      <c r="R224" s="1"/>
      <c r="S224" s="1"/>
      <c r="T224" s="1"/>
      <c r="U224" s="1"/>
      <c r="V224" s="1"/>
      <c r="W224" s="1"/>
      <c r="X224" s="1"/>
      <c r="Y224" s="1"/>
    </row>
    <row r="225" customFormat="false" ht="13.8" hidden="false" customHeight="false" outlineLevel="0" collapsed="false">
      <c r="A225" s="1"/>
      <c r="B225" s="93" t="s">
        <v>233</v>
      </c>
      <c r="C225" s="87" t="n">
        <v>572</v>
      </c>
      <c r="D225" s="87" t="s">
        <v>24</v>
      </c>
      <c r="E225" s="15" t="n">
        <v>275000</v>
      </c>
      <c r="F225" s="16"/>
      <c r="G225" s="1"/>
      <c r="H225" s="1"/>
      <c r="I225" s="1"/>
      <c r="J225" s="1"/>
      <c r="K225" s="1"/>
      <c r="L225" s="1"/>
      <c r="M225" s="1"/>
      <c r="N225" s="1"/>
      <c r="O225" s="1"/>
      <c r="P225" s="1"/>
      <c r="Q225" s="1"/>
      <c r="R225" s="1"/>
      <c r="S225" s="1"/>
      <c r="T225" s="1"/>
      <c r="U225" s="1"/>
      <c r="V225" s="1"/>
      <c r="W225" s="1"/>
      <c r="X225" s="1"/>
      <c r="Y225" s="1"/>
    </row>
    <row r="226" customFormat="false" ht="13.8" hidden="false" customHeight="false" outlineLevel="0" collapsed="false">
      <c r="A226" s="1"/>
      <c r="B226" s="88"/>
      <c r="C226" s="1" t="n">
        <v>430</v>
      </c>
      <c r="D226" s="1" t="s">
        <v>234</v>
      </c>
      <c r="E226" s="8" t="n">
        <v>209000</v>
      </c>
      <c r="F226" s="20"/>
      <c r="G226" s="1"/>
      <c r="H226" s="1"/>
      <c r="I226" s="1"/>
      <c r="J226" s="1"/>
      <c r="K226" s="1"/>
      <c r="L226" s="1"/>
      <c r="M226" s="1"/>
      <c r="N226" s="1"/>
      <c r="O226" s="1"/>
      <c r="P226" s="1"/>
      <c r="Q226" s="1"/>
      <c r="R226" s="1"/>
      <c r="S226" s="1"/>
      <c r="T226" s="1"/>
      <c r="U226" s="1"/>
      <c r="V226" s="1"/>
      <c r="W226" s="1"/>
      <c r="X226" s="1"/>
      <c r="Y226" s="1"/>
    </row>
    <row r="227" customFormat="false" ht="13.8" hidden="false" customHeight="false" outlineLevel="0" collapsed="false">
      <c r="A227" s="1"/>
      <c r="B227" s="88"/>
      <c r="C227" s="1" t="n">
        <v>705</v>
      </c>
      <c r="D227" s="1" t="s">
        <v>235</v>
      </c>
      <c r="E227" s="8"/>
      <c r="F227" s="20" t="n">
        <v>400000</v>
      </c>
      <c r="G227" s="1"/>
      <c r="H227" s="1"/>
      <c r="I227" s="1"/>
      <c r="J227" s="1"/>
      <c r="K227" s="1"/>
      <c r="L227" s="1"/>
      <c r="M227" s="1"/>
      <c r="N227" s="1"/>
      <c r="O227" s="1"/>
      <c r="P227" s="1"/>
      <c r="Q227" s="1"/>
      <c r="R227" s="1"/>
      <c r="S227" s="1"/>
      <c r="T227" s="1"/>
      <c r="U227" s="1"/>
      <c r="V227" s="1"/>
      <c r="W227" s="1"/>
      <c r="X227" s="1"/>
      <c r="Y227" s="1"/>
    </row>
    <row r="228" customFormat="false" ht="13.8" hidden="false" customHeight="false" outlineLevel="0" collapsed="false">
      <c r="A228" s="1"/>
      <c r="B228" s="91"/>
      <c r="C228" s="90" t="n">
        <v>477</v>
      </c>
      <c r="D228" s="90" t="s">
        <v>225</v>
      </c>
      <c r="E228" s="55"/>
      <c r="F228" s="57" t="n">
        <f aca="false">F227*0.21</f>
        <v>84000</v>
      </c>
      <c r="G228" s="1"/>
      <c r="H228" s="1"/>
      <c r="I228" s="1"/>
      <c r="J228" s="1"/>
      <c r="K228" s="1"/>
      <c r="L228" s="1"/>
      <c r="M228" s="1"/>
      <c r="N228" s="1"/>
      <c r="O228" s="1"/>
      <c r="P228" s="1"/>
      <c r="Q228" s="1"/>
      <c r="R228" s="1"/>
      <c r="S228" s="1"/>
      <c r="T228" s="1"/>
      <c r="U228" s="1"/>
      <c r="V228" s="1"/>
      <c r="W228" s="1"/>
      <c r="X228" s="1"/>
      <c r="Y228" s="1"/>
    </row>
    <row r="229" customFormat="false" ht="13.8" hidden="false" customHeight="false" outlineLevel="0" collapsed="false">
      <c r="A229" s="1"/>
      <c r="B229" s="93" t="s">
        <v>236</v>
      </c>
      <c r="C229" s="87" t="n">
        <v>572</v>
      </c>
      <c r="D229" s="87" t="s">
        <v>24</v>
      </c>
      <c r="E229" s="15" t="n">
        <v>50000</v>
      </c>
      <c r="F229" s="16"/>
      <c r="G229" s="1"/>
      <c r="H229" s="1"/>
      <c r="I229" s="1"/>
      <c r="J229" s="1"/>
      <c r="K229" s="1"/>
      <c r="L229" s="1"/>
      <c r="M229" s="1"/>
      <c r="N229" s="1"/>
      <c r="O229" s="1"/>
      <c r="P229" s="1"/>
      <c r="Q229" s="1"/>
      <c r="R229" s="1"/>
      <c r="S229" s="1"/>
      <c r="T229" s="1"/>
      <c r="U229" s="1"/>
      <c r="V229" s="1"/>
      <c r="W229" s="1"/>
      <c r="X229" s="1"/>
      <c r="Y229" s="1"/>
    </row>
    <row r="230" customFormat="false" ht="13.8" hidden="false" customHeight="false" outlineLevel="0" collapsed="false">
      <c r="A230" s="1"/>
      <c r="B230" s="91"/>
      <c r="C230" s="90" t="n">
        <v>430</v>
      </c>
      <c r="D230" s="90" t="s">
        <v>234</v>
      </c>
      <c r="E230" s="55"/>
      <c r="F230" s="57" t="n">
        <f aca="false">E229</f>
        <v>50000</v>
      </c>
      <c r="G230" s="1"/>
      <c r="H230" s="1"/>
      <c r="I230" s="1"/>
      <c r="J230" s="1"/>
      <c r="K230" s="1"/>
      <c r="L230" s="1"/>
      <c r="M230" s="1"/>
      <c r="N230" s="1"/>
      <c r="O230" s="1"/>
      <c r="P230" s="1"/>
      <c r="Q230" s="1"/>
      <c r="R230" s="1"/>
      <c r="S230" s="1"/>
      <c r="T230" s="1"/>
      <c r="U230" s="1"/>
      <c r="V230" s="1"/>
      <c r="W230" s="1"/>
      <c r="X230" s="1"/>
      <c r="Y230" s="1"/>
    </row>
    <row r="231" customFormat="false" ht="13.8" hidden="false" customHeight="false" outlineLevel="0" collapsed="false">
      <c r="A231" s="1"/>
      <c r="B231" s="1"/>
      <c r="C231" s="1"/>
      <c r="D231" s="1"/>
      <c r="E231" s="8"/>
      <c r="F231" s="8"/>
      <c r="G231" s="1"/>
      <c r="H231" s="1"/>
      <c r="I231" s="1"/>
      <c r="J231" s="1"/>
      <c r="K231" s="1"/>
      <c r="L231" s="1"/>
      <c r="M231" s="1"/>
      <c r="N231" s="1"/>
      <c r="O231" s="1"/>
      <c r="P231" s="1"/>
      <c r="Q231" s="1"/>
      <c r="R231" s="1"/>
      <c r="S231" s="1"/>
      <c r="T231" s="1"/>
      <c r="U231" s="1"/>
      <c r="V231" s="1"/>
      <c r="W231" s="1"/>
      <c r="X231" s="1"/>
      <c r="Y231" s="1"/>
    </row>
    <row r="232" customFormat="false" ht="13.8" hidden="false" customHeight="false" outlineLevel="0" collapsed="false">
      <c r="A232" s="1"/>
      <c r="B232" s="1"/>
      <c r="C232" s="1"/>
      <c r="D232" s="1"/>
      <c r="E232" s="8"/>
      <c r="F232" s="8"/>
      <c r="G232" s="1"/>
      <c r="H232" s="1"/>
      <c r="I232" s="1"/>
      <c r="J232" s="1"/>
      <c r="K232" s="1"/>
      <c r="L232" s="1"/>
      <c r="M232" s="1"/>
      <c r="N232" s="1"/>
      <c r="O232" s="1"/>
      <c r="P232" s="1"/>
      <c r="Q232" s="1"/>
      <c r="R232" s="1"/>
      <c r="S232" s="1"/>
      <c r="T232" s="1"/>
      <c r="U232" s="1"/>
      <c r="V232" s="1"/>
      <c r="W232" s="1"/>
      <c r="X232" s="1"/>
      <c r="Y232" s="1"/>
    </row>
    <row r="233" customFormat="false" ht="13.8" hidden="false" customHeight="false" outlineLevel="0" collapsed="false">
      <c r="A233" s="1"/>
      <c r="B233" s="1" t="n">
        <v>4</v>
      </c>
      <c r="C233" s="1"/>
      <c r="D233" s="1"/>
      <c r="E233" s="8"/>
      <c r="F233" s="8"/>
      <c r="G233" s="1"/>
      <c r="H233" s="1"/>
      <c r="I233" s="1"/>
      <c r="J233" s="1"/>
      <c r="K233" s="1"/>
      <c r="L233" s="1"/>
      <c r="M233" s="1"/>
      <c r="N233" s="1"/>
      <c r="O233" s="1"/>
      <c r="P233" s="1"/>
      <c r="Q233" s="1"/>
      <c r="R233" s="1"/>
      <c r="S233" s="1"/>
      <c r="T233" s="1"/>
      <c r="U233" s="1"/>
      <c r="V233" s="1"/>
      <c r="W233" s="1"/>
      <c r="X233" s="1"/>
      <c r="Y233" s="1"/>
    </row>
    <row r="234" customFormat="false" ht="13.8" hidden="false" customHeight="false" outlineLevel="0" collapsed="false">
      <c r="A234" s="1"/>
      <c r="B234" s="9" t="s">
        <v>10</v>
      </c>
      <c r="C234" s="10" t="s">
        <v>11</v>
      </c>
      <c r="D234" s="10" t="s">
        <v>1</v>
      </c>
      <c r="E234" s="10" t="s">
        <v>12</v>
      </c>
      <c r="F234" s="11" t="s">
        <v>13</v>
      </c>
      <c r="G234" s="1"/>
      <c r="H234" s="1"/>
      <c r="I234" s="1"/>
      <c r="J234" s="1"/>
      <c r="K234" s="1"/>
      <c r="L234" s="1"/>
      <c r="M234" s="1"/>
      <c r="N234" s="1"/>
      <c r="O234" s="1"/>
      <c r="P234" s="1"/>
      <c r="Q234" s="1"/>
      <c r="R234" s="1"/>
      <c r="S234" s="1"/>
      <c r="T234" s="1"/>
      <c r="U234" s="1"/>
      <c r="V234" s="1"/>
      <c r="W234" s="1"/>
      <c r="X234" s="1"/>
      <c r="Y234" s="1"/>
    </row>
    <row r="235" customFormat="false" ht="13.8" hidden="false" customHeight="false" outlineLevel="0" collapsed="false">
      <c r="A235" s="1"/>
      <c r="B235" s="93" t="s">
        <v>237</v>
      </c>
      <c r="C235" s="87" t="n">
        <v>640</v>
      </c>
      <c r="D235" s="87" t="s">
        <v>36</v>
      </c>
      <c r="E235" s="15" t="n">
        <v>200000</v>
      </c>
      <c r="F235" s="16"/>
      <c r="G235" s="1"/>
      <c r="H235" s="1"/>
      <c r="I235" s="1"/>
      <c r="J235" s="1"/>
      <c r="K235" s="1"/>
      <c r="L235" s="1"/>
      <c r="M235" s="1"/>
      <c r="N235" s="1"/>
      <c r="O235" s="1"/>
      <c r="P235" s="1"/>
      <c r="Q235" s="1"/>
      <c r="R235" s="1"/>
      <c r="S235" s="1"/>
      <c r="T235" s="1"/>
      <c r="U235" s="1"/>
      <c r="V235" s="1"/>
      <c r="W235" s="1"/>
      <c r="X235" s="1"/>
      <c r="Y235" s="1"/>
    </row>
    <row r="236" customFormat="false" ht="13.8" hidden="false" customHeight="false" outlineLevel="0" collapsed="false">
      <c r="A236" s="1"/>
      <c r="B236" s="88"/>
      <c r="C236" s="1" t="n">
        <v>642</v>
      </c>
      <c r="D236" s="1" t="s">
        <v>40</v>
      </c>
      <c r="E236" s="8" t="n">
        <v>60000</v>
      </c>
      <c r="F236" s="20"/>
      <c r="G236" s="1"/>
      <c r="H236" s="1"/>
      <c r="I236" s="1"/>
      <c r="J236" s="1"/>
      <c r="K236" s="1"/>
      <c r="L236" s="1"/>
      <c r="M236" s="1"/>
      <c r="N236" s="1"/>
      <c r="O236" s="1"/>
      <c r="P236" s="1"/>
      <c r="Q236" s="1"/>
      <c r="R236" s="1"/>
      <c r="S236" s="1"/>
      <c r="T236" s="1"/>
      <c r="U236" s="1"/>
      <c r="V236" s="1"/>
      <c r="W236" s="1"/>
      <c r="X236" s="1"/>
      <c r="Y236" s="1"/>
    </row>
    <row r="237" customFormat="false" ht="13.8" hidden="false" customHeight="false" outlineLevel="0" collapsed="false">
      <c r="A237" s="1"/>
      <c r="B237" s="88"/>
      <c r="C237" s="1" t="n">
        <v>475</v>
      </c>
      <c r="D237" s="1" t="s">
        <v>37</v>
      </c>
      <c r="E237" s="8"/>
      <c r="F237" s="20" t="n">
        <f aca="false">0.18*E235</f>
        <v>36000</v>
      </c>
      <c r="G237" s="1" t="s">
        <v>238</v>
      </c>
      <c r="H237" s="1"/>
      <c r="I237" s="1"/>
      <c r="J237" s="1"/>
      <c r="K237" s="1"/>
      <c r="L237" s="1"/>
      <c r="M237" s="1"/>
      <c r="N237" s="1"/>
      <c r="O237" s="1"/>
      <c r="P237" s="1"/>
      <c r="Q237" s="1"/>
      <c r="R237" s="1"/>
      <c r="S237" s="1"/>
      <c r="T237" s="1"/>
      <c r="U237" s="1"/>
      <c r="V237" s="1"/>
      <c r="W237" s="1"/>
      <c r="X237" s="1"/>
      <c r="Y237" s="1"/>
    </row>
    <row r="238" customFormat="false" ht="13.8" hidden="false" customHeight="false" outlineLevel="0" collapsed="false">
      <c r="A238" s="1"/>
      <c r="B238" s="88"/>
      <c r="C238" s="1" t="n">
        <v>476</v>
      </c>
      <c r="D238" s="1" t="s">
        <v>38</v>
      </c>
      <c r="E238" s="8"/>
      <c r="F238" s="20" t="n">
        <f aca="false">0.06*E235+E236</f>
        <v>72000</v>
      </c>
      <c r="G238" s="1" t="s">
        <v>239</v>
      </c>
      <c r="H238" s="1" t="s">
        <v>240</v>
      </c>
      <c r="I238" s="1"/>
      <c r="J238" s="1"/>
      <c r="K238" s="1"/>
      <c r="L238" s="1"/>
      <c r="M238" s="1"/>
      <c r="N238" s="1"/>
      <c r="O238" s="1"/>
      <c r="P238" s="1"/>
      <c r="Q238" s="1"/>
      <c r="R238" s="1"/>
      <c r="S238" s="1"/>
      <c r="T238" s="1"/>
      <c r="U238" s="1"/>
      <c r="V238" s="1"/>
      <c r="W238" s="1"/>
      <c r="X238" s="1"/>
      <c r="Y238" s="1"/>
    </row>
    <row r="239" customFormat="false" ht="13.8" hidden="false" customHeight="false" outlineLevel="0" collapsed="false">
      <c r="A239" s="1"/>
      <c r="B239" s="91"/>
      <c r="C239" s="90" t="n">
        <v>572</v>
      </c>
      <c r="D239" s="90" t="s">
        <v>24</v>
      </c>
      <c r="E239" s="55"/>
      <c r="F239" s="57" t="n">
        <f aca="false">E235-F237-F238</f>
        <v>92000</v>
      </c>
      <c r="G239" s="1" t="s">
        <v>241</v>
      </c>
      <c r="H239" s="1"/>
      <c r="I239" s="1"/>
      <c r="J239" s="1"/>
      <c r="K239" s="1"/>
      <c r="L239" s="1"/>
      <c r="M239" s="1"/>
      <c r="N239" s="1"/>
      <c r="O239" s="1"/>
      <c r="P239" s="1"/>
      <c r="Q239" s="1"/>
      <c r="R239" s="1"/>
      <c r="S239" s="1"/>
      <c r="T239" s="1"/>
      <c r="U239" s="1"/>
      <c r="V239" s="1"/>
      <c r="W239" s="1"/>
      <c r="X239" s="1"/>
      <c r="Y239" s="1"/>
    </row>
    <row r="240" customFormat="false" ht="13.8" hidden="false" customHeight="false" outlineLevel="0" collapsed="false">
      <c r="A240" s="1"/>
      <c r="B240" s="1"/>
      <c r="C240" s="1"/>
      <c r="D240" s="1"/>
      <c r="E240" s="8"/>
      <c r="F240" s="8"/>
      <c r="G240" s="1"/>
      <c r="H240" s="1"/>
      <c r="I240" s="1"/>
      <c r="J240" s="1"/>
      <c r="K240" s="1"/>
      <c r="L240" s="1"/>
      <c r="M240" s="1"/>
      <c r="N240" s="1"/>
      <c r="O240" s="1"/>
      <c r="P240" s="1"/>
      <c r="Q240" s="1"/>
      <c r="R240" s="1"/>
      <c r="S240" s="1"/>
      <c r="T240" s="1"/>
      <c r="U240" s="1"/>
      <c r="V240" s="1"/>
      <c r="W240" s="1"/>
      <c r="X240" s="1"/>
      <c r="Y240" s="1"/>
    </row>
    <row r="241" customFormat="false" ht="13.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customFormat="false" ht="13.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customFormat="false" ht="13.8" hidden="false" customHeight="false" outlineLevel="0" collapsed="false">
      <c r="A243" s="1"/>
      <c r="B243" s="1" t="n">
        <v>5</v>
      </c>
      <c r="C243" s="1"/>
      <c r="D243" s="1"/>
      <c r="E243" s="1"/>
      <c r="F243" s="1"/>
      <c r="G243" s="1"/>
      <c r="H243" s="1"/>
      <c r="I243" s="1"/>
      <c r="J243" s="1"/>
      <c r="K243" s="1"/>
      <c r="L243" s="1"/>
      <c r="M243" s="1"/>
      <c r="N243" s="1"/>
      <c r="O243" s="1"/>
      <c r="P243" s="1"/>
      <c r="Q243" s="1"/>
      <c r="R243" s="1"/>
      <c r="S243" s="1"/>
      <c r="T243" s="1"/>
      <c r="U243" s="1"/>
      <c r="V243" s="1"/>
      <c r="W243" s="1"/>
      <c r="X243" s="1"/>
      <c r="Y243" s="1"/>
    </row>
    <row r="244" customFormat="false" ht="13.8" hidden="false" customHeight="false" outlineLevel="0" collapsed="false">
      <c r="A244" s="1"/>
      <c r="B244" s="9" t="s">
        <v>10</v>
      </c>
      <c r="C244" s="10" t="s">
        <v>11</v>
      </c>
      <c r="D244" s="10" t="s">
        <v>1</v>
      </c>
      <c r="E244" s="10" t="s">
        <v>12</v>
      </c>
      <c r="F244" s="11" t="s">
        <v>13</v>
      </c>
      <c r="G244" s="1"/>
      <c r="H244" s="1"/>
      <c r="I244" s="1"/>
      <c r="J244" s="1"/>
      <c r="K244" s="1"/>
      <c r="L244" s="1"/>
      <c r="M244" s="1"/>
      <c r="N244" s="1"/>
      <c r="O244" s="1"/>
      <c r="P244" s="1"/>
      <c r="Q244" s="1"/>
      <c r="R244" s="1"/>
      <c r="S244" s="1"/>
      <c r="T244" s="1"/>
      <c r="U244" s="1"/>
      <c r="V244" s="1"/>
      <c r="W244" s="1"/>
      <c r="X244" s="1"/>
      <c r="Y244" s="1"/>
    </row>
    <row r="245" customFormat="false" ht="13.8" hidden="false" customHeight="false" outlineLevel="0" collapsed="false">
      <c r="A245" s="1"/>
      <c r="B245" s="93" t="s">
        <v>242</v>
      </c>
      <c r="C245" s="87" t="n">
        <v>628</v>
      </c>
      <c r="D245" s="87" t="s">
        <v>242</v>
      </c>
      <c r="E245" s="15" t="n">
        <v>40000</v>
      </c>
      <c r="F245" s="16"/>
      <c r="G245" s="1"/>
      <c r="H245" s="1"/>
      <c r="I245" s="1"/>
      <c r="J245" s="1"/>
      <c r="K245" s="1"/>
      <c r="L245" s="1"/>
      <c r="M245" s="1"/>
      <c r="N245" s="1"/>
      <c r="O245" s="1"/>
      <c r="P245" s="1"/>
      <c r="Q245" s="1"/>
      <c r="R245" s="1"/>
      <c r="S245" s="1"/>
      <c r="T245" s="1"/>
      <c r="U245" s="1"/>
      <c r="V245" s="1"/>
      <c r="W245" s="1"/>
      <c r="X245" s="1"/>
      <c r="Y245" s="1"/>
    </row>
    <row r="246" customFormat="false" ht="13.8" hidden="false" customHeight="false" outlineLevel="0" collapsed="false">
      <c r="A246" s="1"/>
      <c r="B246" s="88"/>
      <c r="C246" s="1" t="n">
        <v>472</v>
      </c>
      <c r="D246" s="1" t="s">
        <v>127</v>
      </c>
      <c r="E246" s="8" t="n">
        <f aca="false">E245*0.21</f>
        <v>8400</v>
      </c>
      <c r="F246" s="20"/>
      <c r="G246" s="1"/>
      <c r="H246" s="1"/>
      <c r="I246" s="1"/>
      <c r="J246" s="1"/>
      <c r="K246" s="1"/>
      <c r="L246" s="1"/>
      <c r="M246" s="1"/>
      <c r="N246" s="1"/>
      <c r="O246" s="1"/>
      <c r="P246" s="1"/>
      <c r="Q246" s="1"/>
      <c r="R246" s="1"/>
      <c r="S246" s="1"/>
      <c r="T246" s="1"/>
      <c r="U246" s="1"/>
      <c r="V246" s="1"/>
      <c r="W246" s="1"/>
      <c r="X246" s="1"/>
      <c r="Y246" s="1"/>
    </row>
    <row r="247" customFormat="false" ht="13.8" hidden="false" customHeight="false" outlineLevel="0" collapsed="false">
      <c r="A247" s="1"/>
      <c r="B247" s="91"/>
      <c r="C247" s="90" t="n">
        <v>572</v>
      </c>
      <c r="D247" s="90" t="s">
        <v>24</v>
      </c>
      <c r="E247" s="55"/>
      <c r="F247" s="57" t="n">
        <f aca="false">E245+E246</f>
        <v>48400</v>
      </c>
      <c r="G247" s="1" t="n">
        <f aca="false">+F247+F250+F253</f>
        <v>181500</v>
      </c>
      <c r="H247" s="1"/>
      <c r="I247" s="1"/>
      <c r="J247" s="1"/>
      <c r="K247" s="1"/>
      <c r="L247" s="1"/>
      <c r="M247" s="1"/>
      <c r="N247" s="1"/>
      <c r="O247" s="1"/>
      <c r="P247" s="1"/>
      <c r="Q247" s="1"/>
      <c r="R247" s="1"/>
      <c r="S247" s="1"/>
      <c r="T247" s="1"/>
      <c r="U247" s="1"/>
      <c r="V247" s="1"/>
      <c r="W247" s="1"/>
      <c r="X247" s="1"/>
      <c r="Y247" s="1"/>
    </row>
    <row r="248" customFormat="false" ht="13.8" hidden="false" customHeight="false" outlineLevel="0" collapsed="false">
      <c r="A248" s="1"/>
      <c r="B248" s="93" t="s">
        <v>243</v>
      </c>
      <c r="C248" s="87" t="n">
        <v>629</v>
      </c>
      <c r="D248" s="87" t="s">
        <v>243</v>
      </c>
      <c r="E248" s="15" t="n">
        <v>60000</v>
      </c>
      <c r="F248" s="16"/>
      <c r="G248" s="1"/>
      <c r="H248" s="1"/>
      <c r="I248" s="1"/>
      <c r="J248" s="1"/>
      <c r="K248" s="1"/>
      <c r="L248" s="1"/>
      <c r="M248" s="1"/>
      <c r="N248" s="1"/>
      <c r="O248" s="1"/>
      <c r="P248" s="1"/>
      <c r="Q248" s="1"/>
      <c r="R248" s="1"/>
      <c r="S248" s="1"/>
      <c r="T248" s="1"/>
      <c r="U248" s="1"/>
      <c r="V248" s="1"/>
      <c r="W248" s="1"/>
      <c r="X248" s="1"/>
      <c r="Y248" s="1"/>
    </row>
    <row r="249" customFormat="false" ht="13.8" hidden="false" customHeight="false" outlineLevel="0" collapsed="false">
      <c r="A249" s="1"/>
      <c r="B249" s="88"/>
      <c r="C249" s="1" t="n">
        <v>472</v>
      </c>
      <c r="D249" s="1" t="s">
        <v>127</v>
      </c>
      <c r="E249" s="8" t="n">
        <f aca="false">E248*0.21</f>
        <v>12600</v>
      </c>
      <c r="F249" s="20"/>
      <c r="G249" s="1"/>
      <c r="H249" s="1"/>
      <c r="I249" s="1"/>
      <c r="J249" s="1"/>
      <c r="K249" s="1"/>
      <c r="L249" s="1"/>
      <c r="M249" s="1"/>
      <c r="N249" s="1"/>
      <c r="O249" s="1"/>
      <c r="P249" s="1"/>
      <c r="Q249" s="1"/>
      <c r="R249" s="1"/>
      <c r="S249" s="1"/>
      <c r="T249" s="1"/>
      <c r="U249" s="1"/>
      <c r="V249" s="1"/>
      <c r="W249" s="1"/>
      <c r="X249" s="1"/>
      <c r="Y249" s="1"/>
    </row>
    <row r="250" customFormat="false" ht="13.8" hidden="false" customHeight="false" outlineLevel="0" collapsed="false">
      <c r="A250" s="1"/>
      <c r="B250" s="91"/>
      <c r="C250" s="90" t="n">
        <v>572</v>
      </c>
      <c r="D250" s="90" t="s">
        <v>24</v>
      </c>
      <c r="E250" s="55"/>
      <c r="F250" s="57" t="n">
        <f aca="false">E248+E249</f>
        <v>72600</v>
      </c>
      <c r="G250" s="1"/>
      <c r="H250" s="1"/>
      <c r="I250" s="1"/>
      <c r="J250" s="1"/>
      <c r="K250" s="1"/>
      <c r="L250" s="1"/>
      <c r="M250" s="1"/>
      <c r="N250" s="1"/>
      <c r="O250" s="1"/>
      <c r="P250" s="1"/>
      <c r="Q250" s="1"/>
      <c r="R250" s="1"/>
      <c r="S250" s="1"/>
      <c r="T250" s="1"/>
      <c r="U250" s="1"/>
      <c r="V250" s="1"/>
      <c r="W250" s="1"/>
      <c r="X250" s="1"/>
      <c r="Y250" s="1"/>
    </row>
    <row r="251" customFormat="false" ht="13.8" hidden="false" customHeight="false" outlineLevel="0" collapsed="false">
      <c r="A251" s="1"/>
      <c r="B251" s="93" t="s">
        <v>244</v>
      </c>
      <c r="C251" s="87" t="n">
        <v>623</v>
      </c>
      <c r="D251" s="87" t="s">
        <v>145</v>
      </c>
      <c r="E251" s="15" t="n">
        <v>50000</v>
      </c>
      <c r="F251" s="16"/>
      <c r="G251" s="1"/>
      <c r="H251" s="1"/>
      <c r="I251" s="1"/>
      <c r="J251" s="1"/>
      <c r="K251" s="1"/>
      <c r="L251" s="1"/>
      <c r="M251" s="1"/>
      <c r="N251" s="1"/>
      <c r="O251" s="1"/>
      <c r="P251" s="1"/>
      <c r="Q251" s="1"/>
      <c r="R251" s="1"/>
      <c r="S251" s="1"/>
      <c r="T251" s="1"/>
      <c r="U251" s="1"/>
      <c r="V251" s="1"/>
      <c r="W251" s="1"/>
      <c r="X251" s="1"/>
      <c r="Y251" s="1"/>
    </row>
    <row r="252" customFormat="false" ht="13.8" hidden="false" customHeight="false" outlineLevel="0" collapsed="false">
      <c r="A252" s="1"/>
      <c r="B252" s="88"/>
      <c r="C252" s="1" t="n">
        <v>472</v>
      </c>
      <c r="D252" s="1" t="s">
        <v>127</v>
      </c>
      <c r="E252" s="8" t="n">
        <f aca="false">E251*0.21</f>
        <v>10500</v>
      </c>
      <c r="F252" s="20"/>
      <c r="G252" s="1"/>
      <c r="H252" s="1"/>
      <c r="I252" s="1"/>
      <c r="J252" s="1"/>
      <c r="K252" s="1"/>
      <c r="L252" s="1"/>
      <c r="M252" s="1"/>
      <c r="N252" s="1"/>
      <c r="O252" s="1"/>
      <c r="P252" s="1"/>
      <c r="Q252" s="1"/>
      <c r="R252" s="1"/>
      <c r="S252" s="1"/>
      <c r="T252" s="1"/>
      <c r="U252" s="1"/>
      <c r="V252" s="1"/>
      <c r="W252" s="1"/>
      <c r="X252" s="1"/>
      <c r="Y252" s="1"/>
    </row>
    <row r="253" customFormat="false" ht="13.8" hidden="false" customHeight="false" outlineLevel="0" collapsed="false">
      <c r="A253" s="1"/>
      <c r="B253" s="91"/>
      <c r="C253" s="90" t="n">
        <v>572</v>
      </c>
      <c r="D253" s="90" t="s">
        <v>24</v>
      </c>
      <c r="E253" s="55"/>
      <c r="F253" s="57" t="n">
        <f aca="false">E251+E252</f>
        <v>60500</v>
      </c>
      <c r="G253" s="1"/>
      <c r="H253" s="1"/>
      <c r="I253" s="1"/>
      <c r="J253" s="1"/>
      <c r="K253" s="1"/>
      <c r="L253" s="1"/>
      <c r="M253" s="1"/>
      <c r="N253" s="1"/>
      <c r="O253" s="1"/>
      <c r="P253" s="1"/>
      <c r="Q253" s="1"/>
      <c r="R253" s="1"/>
      <c r="S253" s="1"/>
      <c r="T253" s="1"/>
      <c r="U253" s="1"/>
      <c r="V253" s="1"/>
      <c r="W253" s="1"/>
      <c r="X253" s="1"/>
      <c r="Y253" s="1"/>
    </row>
    <row r="254" customFormat="false" ht="13.8" hidden="false" customHeight="false" outlineLevel="0" collapsed="false">
      <c r="A254" s="1"/>
      <c r="B254" s="1"/>
      <c r="C254" s="1"/>
      <c r="D254" s="1"/>
      <c r="E254" s="8"/>
      <c r="F254" s="8"/>
      <c r="G254" s="1"/>
      <c r="H254" s="1"/>
      <c r="I254" s="1"/>
      <c r="J254" s="1"/>
      <c r="K254" s="1"/>
      <c r="L254" s="1"/>
      <c r="M254" s="1"/>
      <c r="N254" s="1"/>
      <c r="O254" s="1"/>
      <c r="P254" s="1"/>
      <c r="Q254" s="1"/>
      <c r="R254" s="1"/>
      <c r="S254" s="1"/>
      <c r="T254" s="1"/>
      <c r="U254" s="1"/>
      <c r="V254" s="1"/>
      <c r="W254" s="1"/>
      <c r="X254" s="1"/>
      <c r="Y254" s="1"/>
    </row>
    <row r="255" customFormat="false" ht="13.8" hidden="false" customHeight="false" outlineLevel="0" collapsed="false">
      <c r="A255" s="1"/>
      <c r="B255" s="1" t="n">
        <v>6</v>
      </c>
      <c r="C255" s="1"/>
      <c r="D255" s="1"/>
      <c r="E255" s="8"/>
      <c r="F255" s="8"/>
      <c r="G255" s="1"/>
      <c r="H255" s="1"/>
      <c r="I255" s="1"/>
      <c r="J255" s="1"/>
      <c r="K255" s="1"/>
      <c r="L255" s="1"/>
      <c r="M255" s="1"/>
      <c r="N255" s="1"/>
      <c r="O255" s="1"/>
      <c r="P255" s="1"/>
      <c r="Q255" s="1"/>
      <c r="R255" s="1"/>
      <c r="S255" s="1"/>
      <c r="T255" s="1"/>
      <c r="U255" s="1"/>
      <c r="V255" s="1"/>
      <c r="W255" s="1"/>
      <c r="X255" s="1"/>
      <c r="Y255" s="1"/>
    </row>
    <row r="256" customFormat="false" ht="13.8" hidden="false" customHeight="false" outlineLevel="0" collapsed="false">
      <c r="A256" s="1"/>
      <c r="B256" s="9" t="s">
        <v>10</v>
      </c>
      <c r="C256" s="10" t="s">
        <v>11</v>
      </c>
      <c r="D256" s="10" t="s">
        <v>1</v>
      </c>
      <c r="E256" s="10" t="s">
        <v>12</v>
      </c>
      <c r="F256" s="11" t="s">
        <v>13</v>
      </c>
      <c r="G256" s="1"/>
      <c r="H256" s="1"/>
      <c r="I256" s="1"/>
      <c r="J256" s="1"/>
      <c r="K256" s="1"/>
      <c r="L256" s="1"/>
      <c r="M256" s="1"/>
      <c r="N256" s="1"/>
      <c r="O256" s="1"/>
      <c r="P256" s="1"/>
      <c r="Q256" s="1"/>
      <c r="R256" s="1"/>
      <c r="S256" s="1"/>
      <c r="T256" s="1"/>
      <c r="U256" s="1"/>
      <c r="V256" s="1"/>
      <c r="W256" s="1"/>
      <c r="X256" s="1"/>
      <c r="Y256" s="1"/>
    </row>
    <row r="257" customFormat="false" ht="13.8" hidden="false" customHeight="false" outlineLevel="0" collapsed="false">
      <c r="A257" s="1"/>
      <c r="B257" s="93" t="s">
        <v>245</v>
      </c>
      <c r="C257" s="87" t="n">
        <v>521</v>
      </c>
      <c r="D257" s="87" t="s">
        <v>246</v>
      </c>
      <c r="E257" s="15" t="n">
        <v>70000</v>
      </c>
      <c r="F257" s="16"/>
      <c r="G257" s="1"/>
      <c r="H257" s="1"/>
      <c r="I257" s="1"/>
      <c r="J257" s="1"/>
      <c r="K257" s="1"/>
      <c r="L257" s="1"/>
      <c r="M257" s="1"/>
      <c r="N257" s="1"/>
      <c r="O257" s="1"/>
      <c r="P257" s="1"/>
      <c r="Q257" s="1"/>
      <c r="R257" s="1"/>
      <c r="S257" s="1"/>
      <c r="T257" s="1"/>
      <c r="U257" s="1"/>
      <c r="V257" s="1"/>
      <c r="W257" s="1"/>
      <c r="X257" s="1"/>
      <c r="Y257" s="1"/>
    </row>
    <row r="258" customFormat="false" ht="13.8" hidden="false" customHeight="false" outlineLevel="0" collapsed="false">
      <c r="A258" s="1"/>
      <c r="B258" s="88"/>
      <c r="C258" s="1" t="n">
        <v>662</v>
      </c>
      <c r="D258" s="1" t="s">
        <v>247</v>
      </c>
      <c r="E258" s="8" t="n">
        <v>12400</v>
      </c>
      <c r="F258" s="20"/>
      <c r="G258" s="1"/>
      <c r="H258" s="1"/>
      <c r="I258" s="1"/>
      <c r="J258" s="1"/>
      <c r="K258" s="1"/>
      <c r="L258" s="1"/>
      <c r="M258" s="1"/>
      <c r="N258" s="1"/>
      <c r="O258" s="1"/>
      <c r="P258" s="1"/>
      <c r="Q258" s="1"/>
      <c r="R258" s="1"/>
      <c r="S258" s="1"/>
      <c r="T258" s="1"/>
      <c r="U258" s="1"/>
      <c r="V258" s="1"/>
      <c r="W258" s="1"/>
      <c r="X258" s="1"/>
      <c r="Y258" s="1"/>
    </row>
    <row r="259" customFormat="false" ht="13.8" hidden="false" customHeight="false" outlineLevel="0" collapsed="false">
      <c r="A259" s="1"/>
      <c r="B259" s="91"/>
      <c r="C259" s="90" t="n">
        <v>572</v>
      </c>
      <c r="D259" s="90" t="s">
        <v>24</v>
      </c>
      <c r="E259" s="55"/>
      <c r="F259" s="57" t="n">
        <f aca="false">E257+E258</f>
        <v>82400</v>
      </c>
      <c r="G259" s="1"/>
      <c r="H259" s="1"/>
      <c r="I259" s="1"/>
      <c r="J259" s="1"/>
      <c r="K259" s="1"/>
      <c r="L259" s="1"/>
      <c r="M259" s="1"/>
      <c r="N259" s="1"/>
      <c r="O259" s="1"/>
      <c r="P259" s="1"/>
      <c r="Q259" s="1"/>
      <c r="R259" s="1"/>
      <c r="S259" s="1"/>
      <c r="T259" s="1"/>
      <c r="U259" s="1"/>
      <c r="V259" s="1"/>
      <c r="W259" s="1"/>
      <c r="X259" s="1"/>
      <c r="Y259" s="1"/>
    </row>
    <row r="260" customFormat="false" ht="13.8" hidden="false" customHeight="false" outlineLevel="0" collapsed="false">
      <c r="A260" s="1"/>
      <c r="B260" s="1"/>
      <c r="C260" s="1"/>
      <c r="D260" s="1"/>
      <c r="E260" s="8"/>
      <c r="F260" s="8"/>
      <c r="G260" s="1"/>
      <c r="H260" s="1"/>
      <c r="I260" s="1"/>
      <c r="J260" s="1"/>
      <c r="K260" s="1"/>
      <c r="L260" s="1"/>
      <c r="M260" s="1"/>
      <c r="N260" s="1"/>
      <c r="O260" s="1"/>
      <c r="P260" s="1"/>
      <c r="Q260" s="1"/>
      <c r="R260" s="1"/>
      <c r="S260" s="1"/>
      <c r="T260" s="1"/>
      <c r="U260" s="1"/>
      <c r="V260" s="1"/>
      <c r="W260" s="1"/>
      <c r="X260" s="1"/>
      <c r="Y260" s="1"/>
    </row>
    <row r="261" customFormat="false" ht="13.8" hidden="false" customHeight="false" outlineLevel="0" collapsed="false">
      <c r="A261" s="1"/>
      <c r="B261" s="1"/>
      <c r="C261" s="1"/>
      <c r="D261" s="1"/>
      <c r="E261" s="8"/>
      <c r="F261" s="8"/>
      <c r="G261" s="1"/>
      <c r="H261" s="1"/>
      <c r="I261" s="1"/>
      <c r="J261" s="1"/>
      <c r="K261" s="1"/>
      <c r="L261" s="1"/>
      <c r="M261" s="1"/>
      <c r="N261" s="1"/>
      <c r="O261" s="1"/>
      <c r="P261" s="1"/>
      <c r="Q261" s="1"/>
      <c r="R261" s="1"/>
      <c r="S261" s="1"/>
      <c r="T261" s="1"/>
      <c r="U261" s="1"/>
      <c r="V261" s="1"/>
      <c r="W261" s="1"/>
      <c r="X261" s="1"/>
      <c r="Y261" s="1"/>
    </row>
    <row r="262" customFormat="false" ht="13.8" hidden="false" customHeight="false" outlineLevel="0" collapsed="false">
      <c r="A262" s="1"/>
      <c r="B262" s="1" t="n">
        <v>7</v>
      </c>
      <c r="C262" s="1"/>
      <c r="D262" s="1"/>
      <c r="E262" s="8"/>
      <c r="F262" s="8"/>
      <c r="G262" s="1"/>
      <c r="H262" s="1"/>
      <c r="I262" s="1"/>
      <c r="J262" s="1"/>
      <c r="K262" s="1"/>
      <c r="L262" s="1"/>
      <c r="M262" s="1"/>
      <c r="N262" s="1"/>
      <c r="O262" s="1"/>
      <c r="P262" s="1"/>
      <c r="Q262" s="1"/>
      <c r="R262" s="1"/>
      <c r="S262" s="1"/>
      <c r="T262" s="1"/>
      <c r="U262" s="1"/>
      <c r="V262" s="1"/>
      <c r="W262" s="1"/>
      <c r="X262" s="1"/>
      <c r="Y262" s="1"/>
    </row>
    <row r="263" customFormat="false" ht="13.8" hidden="false" customHeight="false" outlineLevel="0" collapsed="false">
      <c r="A263" s="1"/>
      <c r="B263" s="9" t="s">
        <v>10</v>
      </c>
      <c r="C263" s="10" t="s">
        <v>11</v>
      </c>
      <c r="D263" s="10" t="s">
        <v>1</v>
      </c>
      <c r="E263" s="10" t="s">
        <v>12</v>
      </c>
      <c r="F263" s="11" t="s">
        <v>13</v>
      </c>
      <c r="G263" s="1"/>
      <c r="H263" s="1"/>
      <c r="I263" s="1"/>
      <c r="J263" s="1"/>
      <c r="K263" s="1"/>
      <c r="L263" s="1"/>
      <c r="M263" s="1"/>
      <c r="N263" s="1"/>
      <c r="O263" s="1"/>
      <c r="P263" s="1"/>
      <c r="Q263" s="1"/>
      <c r="R263" s="1"/>
      <c r="S263" s="1"/>
      <c r="T263" s="1"/>
      <c r="U263" s="1"/>
      <c r="V263" s="1"/>
      <c r="W263" s="1"/>
      <c r="X263" s="1"/>
      <c r="Y263" s="1"/>
    </row>
    <row r="264" customFormat="false" ht="13.8" hidden="false" customHeight="false" outlineLevel="0" collapsed="false">
      <c r="A264" s="1"/>
      <c r="B264" s="93" t="s">
        <v>248</v>
      </c>
      <c r="C264" s="87" t="n">
        <v>691</v>
      </c>
      <c r="D264" s="87" t="s">
        <v>87</v>
      </c>
      <c r="E264" s="15" t="n">
        <v>10000</v>
      </c>
      <c r="F264" s="16"/>
      <c r="G264" s="1"/>
      <c r="H264" s="1" t="s">
        <v>249</v>
      </c>
      <c r="I264" s="1"/>
      <c r="J264" s="1"/>
      <c r="K264" s="1"/>
      <c r="L264" s="1"/>
      <c r="M264" s="1"/>
      <c r="N264" s="1"/>
      <c r="O264" s="1"/>
      <c r="P264" s="1"/>
      <c r="Q264" s="1"/>
      <c r="R264" s="1"/>
      <c r="S264" s="1"/>
      <c r="T264" s="1"/>
      <c r="U264" s="1"/>
      <c r="V264" s="1"/>
      <c r="W264" s="1"/>
      <c r="X264" s="1"/>
      <c r="Y264" s="1"/>
    </row>
    <row r="265" customFormat="false" ht="13.8" hidden="false" customHeight="false" outlineLevel="0" collapsed="false">
      <c r="A265" s="1"/>
      <c r="B265" s="91"/>
      <c r="C265" s="90" t="n">
        <v>291</v>
      </c>
      <c r="D265" s="90" t="s">
        <v>250</v>
      </c>
      <c r="E265" s="55"/>
      <c r="F265" s="57" t="n">
        <f aca="false">E264</f>
        <v>10000</v>
      </c>
      <c r="G265" s="1"/>
      <c r="H265" s="1" t="s">
        <v>251</v>
      </c>
      <c r="I265" s="1"/>
      <c r="J265" s="8" t="n">
        <v>15000</v>
      </c>
      <c r="K265" s="1"/>
      <c r="L265" s="1"/>
      <c r="M265" s="1" t="s">
        <v>218</v>
      </c>
      <c r="N265" s="8" t="n">
        <v>15000</v>
      </c>
      <c r="O265" s="1"/>
      <c r="P265" s="1" t="s">
        <v>107</v>
      </c>
      <c r="Q265" s="1"/>
      <c r="R265" s="8" t="n">
        <f aca="false">N266-N265</f>
        <v>-10000</v>
      </c>
      <c r="S265" s="1"/>
      <c r="T265" s="1"/>
      <c r="U265" s="1"/>
      <c r="V265" s="1"/>
      <c r="W265" s="1"/>
      <c r="X265" s="1"/>
      <c r="Y265" s="1"/>
    </row>
    <row r="266" customFormat="false" ht="13.8" hidden="false" customHeight="false" outlineLevel="0" collapsed="false">
      <c r="A266" s="1"/>
      <c r="B266" s="1"/>
      <c r="C266" s="1"/>
      <c r="D266" s="1"/>
      <c r="E266" s="8"/>
      <c r="F266" s="8"/>
      <c r="G266" s="1" t="s">
        <v>252</v>
      </c>
      <c r="H266" s="1"/>
      <c r="I266" s="1"/>
      <c r="J266" s="1"/>
      <c r="K266" s="1"/>
      <c r="L266" s="1"/>
      <c r="M266" s="1" t="s">
        <v>253</v>
      </c>
      <c r="N266" s="8" t="n">
        <v>5000</v>
      </c>
      <c r="O266" s="1"/>
      <c r="P266" s="2" t="s">
        <v>254</v>
      </c>
      <c r="Q266" s="1"/>
      <c r="R266" s="1"/>
      <c r="S266" s="1"/>
      <c r="T266" s="1"/>
      <c r="U266" s="1"/>
      <c r="V266" s="1"/>
      <c r="W266" s="1"/>
      <c r="X266" s="1"/>
      <c r="Y266" s="1"/>
    </row>
    <row r="267" customFormat="false" ht="13.8" hidden="false" customHeight="false" outlineLevel="0" collapsed="false">
      <c r="A267" s="1"/>
      <c r="B267" s="1"/>
      <c r="C267" s="1"/>
      <c r="D267" s="1"/>
      <c r="E267" s="8"/>
      <c r="F267" s="8"/>
      <c r="G267" s="1"/>
      <c r="H267" s="1"/>
      <c r="I267" s="1"/>
      <c r="J267" s="1"/>
      <c r="K267" s="1"/>
      <c r="L267" s="1"/>
      <c r="M267" s="1"/>
      <c r="N267" s="1"/>
      <c r="O267" s="1"/>
      <c r="P267" s="1"/>
      <c r="Q267" s="1"/>
      <c r="R267" s="1"/>
      <c r="S267" s="1"/>
      <c r="T267" s="1"/>
      <c r="U267" s="1"/>
      <c r="V267" s="1"/>
      <c r="W267" s="1"/>
      <c r="X267" s="1"/>
      <c r="Y267" s="1"/>
    </row>
    <row r="268" customFormat="false" ht="13.8" hidden="false" customHeight="false" outlineLevel="0" collapsed="false">
      <c r="A268" s="1"/>
      <c r="B268" s="1" t="n">
        <v>8</v>
      </c>
      <c r="C268" s="1"/>
      <c r="D268" s="1"/>
      <c r="E268" s="8"/>
      <c r="F268" s="8"/>
      <c r="G268" s="1"/>
      <c r="H268" s="1"/>
      <c r="I268" s="1"/>
      <c r="J268" s="1"/>
      <c r="K268" s="1"/>
      <c r="L268" s="1"/>
      <c r="M268" s="1"/>
      <c r="N268" s="1"/>
      <c r="O268" s="1"/>
      <c r="P268" s="1"/>
      <c r="Q268" s="1"/>
      <c r="R268" s="1"/>
      <c r="S268" s="1"/>
      <c r="T268" s="1"/>
      <c r="U268" s="1"/>
      <c r="V268" s="1"/>
      <c r="W268" s="1"/>
      <c r="X268" s="1"/>
      <c r="Y268" s="1"/>
    </row>
    <row r="269" customFormat="false" ht="13.8" hidden="false" customHeight="false" outlineLevel="0" collapsed="false">
      <c r="A269" s="1"/>
      <c r="B269" s="9" t="s">
        <v>10</v>
      </c>
      <c r="C269" s="10" t="s">
        <v>11</v>
      </c>
      <c r="D269" s="10" t="s">
        <v>1</v>
      </c>
      <c r="E269" s="10" t="s">
        <v>12</v>
      </c>
      <c r="F269" s="11" t="s">
        <v>13</v>
      </c>
      <c r="G269" s="1" t="s">
        <v>255</v>
      </c>
      <c r="H269" s="1" t="n">
        <v>640</v>
      </c>
      <c r="I269" s="8" t="n">
        <v>200000</v>
      </c>
      <c r="J269" s="1"/>
      <c r="K269" s="1"/>
      <c r="L269" s="1"/>
      <c r="M269" s="1" t="s">
        <v>256</v>
      </c>
      <c r="N269" s="1" t="n">
        <v>15000</v>
      </c>
      <c r="O269" s="1"/>
      <c r="P269" s="1"/>
      <c r="Q269" s="1"/>
      <c r="R269" s="1"/>
      <c r="S269" s="1"/>
      <c r="T269" s="1"/>
      <c r="U269" s="1"/>
      <c r="V269" s="1"/>
      <c r="W269" s="1"/>
      <c r="X269" s="1"/>
      <c r="Y269" s="1"/>
    </row>
    <row r="270" customFormat="false" ht="13.8" hidden="false" customHeight="false" outlineLevel="0" collapsed="false">
      <c r="A270" s="1"/>
      <c r="B270" s="93" t="s">
        <v>44</v>
      </c>
      <c r="C270" s="87" t="n">
        <v>200</v>
      </c>
      <c r="D270" s="87" t="s">
        <v>129</v>
      </c>
      <c r="E270" s="15" t="n">
        <f aca="false">I271*0.1</f>
        <v>26000</v>
      </c>
      <c r="F270" s="16"/>
      <c r="G270" s="1" t="s">
        <v>239</v>
      </c>
      <c r="H270" s="1" t="n">
        <v>642</v>
      </c>
      <c r="I270" s="8" t="n">
        <v>60000</v>
      </c>
      <c r="J270" s="1"/>
      <c r="K270" s="1"/>
      <c r="L270" s="1"/>
      <c r="M270" s="1" t="s">
        <v>257</v>
      </c>
      <c r="N270" s="8" t="n">
        <f aca="false">R265</f>
        <v>-10000</v>
      </c>
      <c r="O270" s="1"/>
      <c r="P270" s="1"/>
      <c r="Q270" s="1"/>
      <c r="R270" s="1"/>
      <c r="S270" s="1"/>
      <c r="T270" s="1"/>
      <c r="U270" s="1"/>
      <c r="V270" s="1"/>
      <c r="W270" s="1"/>
      <c r="X270" s="1"/>
      <c r="Y270" s="1"/>
    </row>
    <row r="271" customFormat="false" ht="13.8" hidden="false" customHeight="false" outlineLevel="0" collapsed="false">
      <c r="A271" s="1"/>
      <c r="B271" s="91"/>
      <c r="C271" s="90" t="n">
        <v>730</v>
      </c>
      <c r="D271" s="90" t="s">
        <v>46</v>
      </c>
      <c r="E271" s="90"/>
      <c r="F271" s="57" t="n">
        <f aca="false">E270</f>
        <v>26000</v>
      </c>
      <c r="G271" s="1"/>
      <c r="H271" s="1"/>
      <c r="I271" s="45" t="n">
        <f aca="false">I269+I270</f>
        <v>260000</v>
      </c>
      <c r="J271" s="2" t="s">
        <v>42</v>
      </c>
      <c r="K271" s="1"/>
      <c r="L271" s="1"/>
      <c r="M271" s="1" t="s">
        <v>258</v>
      </c>
      <c r="N271" s="1" t="n">
        <f aca="false">N269+N270</f>
        <v>5000</v>
      </c>
      <c r="O271" s="1"/>
      <c r="P271" s="1"/>
      <c r="Q271" s="1"/>
      <c r="R271" s="1"/>
      <c r="S271" s="1"/>
      <c r="T271" s="1"/>
      <c r="U271" s="1"/>
      <c r="V271" s="1"/>
      <c r="W271" s="1"/>
      <c r="X271" s="1"/>
      <c r="Y271" s="1"/>
    </row>
    <row r="272" customFormat="false" ht="13.8" hidden="false" customHeight="false" outlineLevel="0" collapsed="false">
      <c r="A272" s="1"/>
      <c r="B272" s="1"/>
      <c r="C272" s="1"/>
      <c r="D272" s="1"/>
      <c r="E272" s="1"/>
      <c r="F272" s="1"/>
      <c r="G272" s="1"/>
      <c r="H272" s="1" t="s">
        <v>259</v>
      </c>
      <c r="I272" s="8"/>
      <c r="J272" s="1"/>
      <c r="K272" s="1"/>
      <c r="L272" s="1"/>
      <c r="M272" s="1"/>
      <c r="N272" s="1"/>
      <c r="O272" s="1"/>
      <c r="P272" s="1"/>
      <c r="Q272" s="1"/>
      <c r="R272" s="1"/>
      <c r="S272" s="1"/>
      <c r="T272" s="1"/>
      <c r="U272" s="1"/>
      <c r="V272" s="1"/>
      <c r="W272" s="1"/>
      <c r="X272" s="1"/>
      <c r="Y272" s="1"/>
    </row>
    <row r="273" customFormat="false" ht="13.8"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customFormat="false" ht="13.8" hidden="false" customHeight="false" outlineLevel="0" collapsed="false">
      <c r="A274" s="1"/>
      <c r="B274" s="1" t="n">
        <v>9</v>
      </c>
      <c r="C274" s="1"/>
      <c r="D274" s="1"/>
      <c r="E274" s="1"/>
      <c r="F274" s="1"/>
      <c r="G274" s="1"/>
      <c r="H274" s="1"/>
      <c r="I274" s="1"/>
      <c r="J274" s="1"/>
      <c r="K274" s="1"/>
      <c r="L274" s="1"/>
      <c r="M274" s="1"/>
      <c r="N274" s="1"/>
      <c r="O274" s="1"/>
      <c r="P274" s="1"/>
      <c r="Q274" s="1"/>
      <c r="R274" s="1"/>
      <c r="S274" s="1"/>
      <c r="T274" s="1"/>
      <c r="U274" s="1"/>
      <c r="V274" s="1"/>
      <c r="W274" s="1"/>
      <c r="X274" s="1"/>
      <c r="Y274" s="1"/>
    </row>
    <row r="275" customFormat="false" ht="13.8" hidden="false" customHeight="false" outlineLevel="0" collapsed="false">
      <c r="A275" s="1"/>
      <c r="B275" s="9" t="s">
        <v>10</v>
      </c>
      <c r="C275" s="10" t="s">
        <v>11</v>
      </c>
      <c r="D275" s="10" t="s">
        <v>1</v>
      </c>
      <c r="E275" s="10" t="s">
        <v>12</v>
      </c>
      <c r="F275" s="11" t="s">
        <v>13</v>
      </c>
      <c r="G275" s="1" t="n">
        <v>206</v>
      </c>
      <c r="H275" s="1" t="s">
        <v>260</v>
      </c>
      <c r="I275" s="1"/>
      <c r="J275" s="1"/>
      <c r="K275" s="8" t="n">
        <v>20000</v>
      </c>
      <c r="L275" s="1"/>
      <c r="M275" s="1" t="s">
        <v>261</v>
      </c>
      <c r="N275" s="1"/>
      <c r="O275" s="1"/>
      <c r="P275" s="1" t="s">
        <v>262</v>
      </c>
      <c r="Q275" s="1"/>
      <c r="R275" s="1"/>
      <c r="S275" s="1"/>
      <c r="T275" s="1"/>
      <c r="U275" s="1"/>
      <c r="V275" s="1"/>
      <c r="W275" s="1"/>
      <c r="X275" s="1"/>
      <c r="Y275" s="1"/>
    </row>
    <row r="276" customFormat="false" ht="13.8" hidden="false" customHeight="false" outlineLevel="0" collapsed="false">
      <c r="A276" s="1"/>
      <c r="B276" s="93" t="s">
        <v>263</v>
      </c>
      <c r="C276" s="87" t="n">
        <v>280</v>
      </c>
      <c r="D276" s="87" t="s">
        <v>264</v>
      </c>
      <c r="E276" s="15" t="n">
        <v>10000</v>
      </c>
      <c r="F276" s="16"/>
      <c r="G276" s="1" t="n">
        <v>280</v>
      </c>
      <c r="H276" s="1" t="s">
        <v>265</v>
      </c>
      <c r="I276" s="1"/>
      <c r="J276" s="1"/>
      <c r="K276" s="8" t="n">
        <v>-10000</v>
      </c>
      <c r="L276" s="1"/>
      <c r="M276" s="1" t="s">
        <v>266</v>
      </c>
      <c r="N276" s="1"/>
      <c r="O276" s="1"/>
      <c r="P276" s="1"/>
      <c r="Q276" s="1"/>
      <c r="R276" s="1"/>
      <c r="S276" s="1"/>
      <c r="T276" s="1"/>
      <c r="U276" s="1"/>
      <c r="V276" s="1"/>
      <c r="W276" s="1"/>
      <c r="X276" s="1"/>
      <c r="Y276" s="1"/>
    </row>
    <row r="277" customFormat="false" ht="13.8" hidden="false" customHeight="false" outlineLevel="0" collapsed="false">
      <c r="A277" s="1"/>
      <c r="B277" s="88"/>
      <c r="C277" s="1" t="n">
        <v>572</v>
      </c>
      <c r="D277" s="1" t="s">
        <v>24</v>
      </c>
      <c r="E277" s="8" t="n">
        <f aca="false">I280+F279</f>
        <v>16940</v>
      </c>
      <c r="F277" s="20"/>
      <c r="G277" s="1" t="n">
        <v>290</v>
      </c>
      <c r="H277" s="1" t="s">
        <v>267</v>
      </c>
      <c r="I277" s="1"/>
      <c r="J277" s="1"/>
      <c r="K277" s="8" t="n">
        <v>0</v>
      </c>
      <c r="L277" s="1"/>
      <c r="M277" s="1"/>
      <c r="N277" s="1"/>
      <c r="O277" s="1"/>
      <c r="P277" s="1" t="n">
        <v>543</v>
      </c>
      <c r="Q277" s="1" t="s">
        <v>268</v>
      </c>
      <c r="R277" s="1"/>
      <c r="S277" s="1"/>
      <c r="T277" s="1"/>
      <c r="U277" s="1"/>
      <c r="V277" s="1"/>
      <c r="W277" s="1"/>
      <c r="X277" s="1"/>
      <c r="Y277" s="1"/>
    </row>
    <row r="278" customFormat="false" ht="13.8" hidden="false" customHeight="false" outlineLevel="0" collapsed="false">
      <c r="A278" s="1"/>
      <c r="B278" s="88"/>
      <c r="C278" s="1" t="n">
        <v>206</v>
      </c>
      <c r="D278" s="1" t="s">
        <v>45</v>
      </c>
      <c r="E278" s="8"/>
      <c r="F278" s="20" t="n">
        <f aca="false">K275</f>
        <v>20000</v>
      </c>
      <c r="G278" s="1"/>
      <c r="H278" s="2" t="s">
        <v>269</v>
      </c>
      <c r="I278" s="1"/>
      <c r="J278" s="1"/>
      <c r="K278" s="45" t="n">
        <f aca="false">SUM(K275:K277)</f>
        <v>10000</v>
      </c>
      <c r="L278" s="1"/>
      <c r="M278" s="1"/>
      <c r="N278" s="1"/>
      <c r="O278" s="1"/>
      <c r="P278" s="1"/>
      <c r="Q278" s="1"/>
      <c r="R278" s="1"/>
      <c r="S278" s="1"/>
      <c r="T278" s="1"/>
      <c r="U278" s="1"/>
      <c r="V278" s="1"/>
      <c r="W278" s="1"/>
      <c r="X278" s="1"/>
      <c r="Y278" s="1"/>
    </row>
    <row r="279" customFormat="false" ht="13.8" hidden="false" customHeight="false" outlineLevel="0" collapsed="false">
      <c r="A279" s="1"/>
      <c r="B279" s="88"/>
      <c r="C279" s="1" t="n">
        <v>477</v>
      </c>
      <c r="D279" s="1" t="s">
        <v>225</v>
      </c>
      <c r="E279" s="8"/>
      <c r="F279" s="20" t="n">
        <f aca="false">I280*0.21</f>
        <v>2940</v>
      </c>
      <c r="G279" s="1"/>
      <c r="H279" s="1"/>
      <c r="I279" s="1"/>
      <c r="J279" s="1"/>
      <c r="K279" s="1"/>
      <c r="L279" s="1"/>
      <c r="M279" s="1"/>
      <c r="N279" s="1"/>
      <c r="O279" s="1"/>
      <c r="P279" s="1"/>
      <c r="Q279" s="1"/>
      <c r="R279" s="1"/>
      <c r="S279" s="1"/>
      <c r="T279" s="1"/>
      <c r="U279" s="1"/>
      <c r="V279" s="1"/>
      <c r="W279" s="1"/>
      <c r="X279" s="1"/>
      <c r="Y279" s="1"/>
    </row>
    <row r="280" customFormat="false" ht="13.8" hidden="false" customHeight="false" outlineLevel="0" collapsed="false">
      <c r="A280" s="1"/>
      <c r="B280" s="91"/>
      <c r="C280" s="90" t="n">
        <v>771</v>
      </c>
      <c r="D280" s="90" t="s">
        <v>231</v>
      </c>
      <c r="E280" s="55"/>
      <c r="F280" s="57" t="n">
        <f aca="false">M280</f>
        <v>4000</v>
      </c>
      <c r="G280" s="1"/>
      <c r="H280" s="1" t="s">
        <v>223</v>
      </c>
      <c r="I280" s="1" t="n">
        <v>14000</v>
      </c>
      <c r="J280" s="1"/>
      <c r="K280" s="1"/>
      <c r="L280" s="1" t="s">
        <v>270</v>
      </c>
      <c r="M280" s="1" t="n">
        <f aca="false">I280-K278</f>
        <v>4000</v>
      </c>
      <c r="N280" s="1"/>
      <c r="O280" s="1"/>
      <c r="P280" s="1"/>
      <c r="Q280" s="1"/>
      <c r="R280" s="1"/>
      <c r="S280" s="1"/>
      <c r="T280" s="1"/>
      <c r="U280" s="1"/>
      <c r="V280" s="1"/>
      <c r="W280" s="1"/>
      <c r="X280" s="1"/>
      <c r="Y280" s="1"/>
    </row>
    <row r="281" customFormat="false" ht="13.8" hidden="false" customHeight="false" outlineLevel="0" collapsed="false">
      <c r="A281" s="1"/>
      <c r="B281" s="2" t="s">
        <v>271</v>
      </c>
      <c r="C281" s="1"/>
      <c r="D281" s="1"/>
      <c r="E281" s="8"/>
      <c r="F281" s="8"/>
      <c r="G281" s="1"/>
      <c r="H281" s="1"/>
      <c r="I281" s="1"/>
      <c r="J281" s="1"/>
      <c r="K281" s="1"/>
      <c r="L281" s="1"/>
      <c r="M281" s="1"/>
      <c r="N281" s="1"/>
      <c r="O281" s="1"/>
      <c r="P281" s="1"/>
      <c r="Q281" s="1"/>
      <c r="R281" s="1"/>
      <c r="S281" s="1"/>
      <c r="T281" s="1"/>
      <c r="U281" s="1"/>
      <c r="V281" s="1"/>
      <c r="W281" s="1"/>
      <c r="X281" s="1"/>
      <c r="Y281" s="1"/>
    </row>
    <row r="282" customFormat="false" ht="13.8" hidden="false" customHeight="false" outlineLevel="0" collapsed="false">
      <c r="A282" s="1"/>
      <c r="B282" s="1" t="s">
        <v>272</v>
      </c>
      <c r="C282" s="1" t="s">
        <v>273</v>
      </c>
      <c r="D282" s="1"/>
      <c r="E282" s="8"/>
      <c r="F282" s="8"/>
      <c r="G282" s="1"/>
      <c r="H282" s="1"/>
      <c r="I282" s="1"/>
      <c r="J282" s="1"/>
      <c r="K282" s="1"/>
      <c r="L282" s="1"/>
      <c r="M282" s="1"/>
      <c r="N282" s="1"/>
      <c r="O282" s="1"/>
      <c r="P282" s="1"/>
      <c r="Q282" s="1"/>
      <c r="R282" s="1"/>
      <c r="S282" s="1"/>
      <c r="T282" s="1"/>
      <c r="U282" s="1"/>
      <c r="V282" s="1"/>
      <c r="W282" s="1"/>
      <c r="X282" s="1"/>
      <c r="Y282" s="1"/>
    </row>
    <row r="283" customFormat="false" ht="13.8" hidden="false" customHeight="false" outlineLevel="0" collapsed="false">
      <c r="A283" s="1"/>
      <c r="B283" s="9" t="s">
        <v>10</v>
      </c>
      <c r="C283" s="10" t="s">
        <v>11</v>
      </c>
      <c r="D283" s="10" t="s">
        <v>1</v>
      </c>
      <c r="E283" s="10" t="s">
        <v>12</v>
      </c>
      <c r="F283" s="11" t="s">
        <v>13</v>
      </c>
      <c r="G283" s="1"/>
      <c r="H283" s="1"/>
      <c r="I283" s="1"/>
      <c r="J283" s="1"/>
      <c r="K283" s="1"/>
      <c r="L283" s="1"/>
      <c r="M283" s="1"/>
      <c r="N283" s="1"/>
      <c r="O283" s="1"/>
      <c r="P283" s="1"/>
      <c r="Q283" s="1"/>
      <c r="R283" s="1"/>
      <c r="S283" s="1"/>
      <c r="T283" s="1"/>
      <c r="U283" s="1"/>
      <c r="V283" s="1"/>
      <c r="W283" s="1"/>
      <c r="X283" s="1"/>
      <c r="Y283" s="1"/>
    </row>
    <row r="284" customFormat="false" ht="13.8" hidden="false" customHeight="false" outlineLevel="0" collapsed="false">
      <c r="A284" s="1"/>
      <c r="B284" s="93" t="s">
        <v>263</v>
      </c>
      <c r="C284" s="87" t="n">
        <v>280</v>
      </c>
      <c r="D284" s="87" t="s">
        <v>264</v>
      </c>
      <c r="E284" s="15" t="n">
        <f aca="false">E276</f>
        <v>10000</v>
      </c>
      <c r="F284" s="16"/>
      <c r="G284" s="1"/>
      <c r="H284" s="1"/>
      <c r="I284" s="1"/>
      <c r="J284" s="1"/>
      <c r="K284" s="1"/>
      <c r="L284" s="1"/>
      <c r="M284" s="1"/>
      <c r="N284" s="1"/>
      <c r="O284" s="1"/>
      <c r="P284" s="1"/>
      <c r="Q284" s="1"/>
      <c r="R284" s="1"/>
      <c r="S284" s="1"/>
      <c r="T284" s="1"/>
      <c r="U284" s="1"/>
      <c r="V284" s="1"/>
      <c r="W284" s="1"/>
      <c r="X284" s="1"/>
      <c r="Y284" s="1"/>
    </row>
    <row r="285" customFormat="false" ht="13.8" hidden="false" customHeight="false" outlineLevel="0" collapsed="false">
      <c r="A285" s="1"/>
      <c r="B285" s="88"/>
      <c r="C285" s="1" t="n">
        <v>572</v>
      </c>
      <c r="D285" s="1" t="s">
        <v>24</v>
      </c>
      <c r="E285" s="8" t="n">
        <v>6050</v>
      </c>
      <c r="F285" s="20"/>
      <c r="G285" s="1"/>
      <c r="H285" s="1" t="s">
        <v>274</v>
      </c>
      <c r="I285" s="1"/>
      <c r="J285" s="1"/>
      <c r="K285" s="1"/>
      <c r="L285" s="1"/>
      <c r="M285" s="1"/>
      <c r="N285" s="1"/>
      <c r="O285" s="1"/>
      <c r="P285" s="1"/>
      <c r="Q285" s="1"/>
      <c r="R285" s="1"/>
      <c r="S285" s="1"/>
      <c r="T285" s="1"/>
      <c r="U285" s="1"/>
      <c r="V285" s="1"/>
      <c r="W285" s="1"/>
      <c r="X285" s="1"/>
      <c r="Y285" s="1"/>
    </row>
    <row r="286" customFormat="false" ht="13.8" hidden="false" customHeight="false" outlineLevel="0" collapsed="false">
      <c r="A286" s="1"/>
      <c r="B286" s="88"/>
      <c r="C286" s="1" t="n">
        <v>671</v>
      </c>
      <c r="D286" s="1" t="s">
        <v>275</v>
      </c>
      <c r="E286" s="8" t="n">
        <v>5000</v>
      </c>
      <c r="F286" s="20"/>
      <c r="G286" s="1"/>
      <c r="H286" s="1"/>
      <c r="I286" s="1"/>
      <c r="J286" s="1"/>
      <c r="K286" s="1"/>
      <c r="L286" s="1"/>
      <c r="M286" s="1"/>
      <c r="N286" s="1"/>
      <c r="O286" s="1"/>
      <c r="P286" s="1"/>
      <c r="Q286" s="1"/>
      <c r="R286" s="1"/>
      <c r="S286" s="1"/>
      <c r="T286" s="1"/>
      <c r="U286" s="1"/>
      <c r="V286" s="1"/>
      <c r="W286" s="1"/>
      <c r="X286" s="1"/>
      <c r="Y286" s="1"/>
    </row>
    <row r="287" customFormat="false" ht="13.8" hidden="false" customHeight="false" outlineLevel="0" collapsed="false">
      <c r="A287" s="1"/>
      <c r="B287" s="88"/>
      <c r="C287" s="1" t="n">
        <v>206</v>
      </c>
      <c r="D287" s="1" t="s">
        <v>45</v>
      </c>
      <c r="E287" s="8"/>
      <c r="F287" s="20" t="n">
        <f aca="false">F278</f>
        <v>20000</v>
      </c>
      <c r="G287" s="1"/>
      <c r="H287" s="1" t="s">
        <v>276</v>
      </c>
      <c r="I287" s="1"/>
      <c r="J287" s="1"/>
      <c r="K287" s="1"/>
      <c r="L287" s="1"/>
      <c r="M287" s="1"/>
      <c r="N287" s="1"/>
      <c r="O287" s="1"/>
      <c r="P287" s="1"/>
      <c r="Q287" s="1"/>
      <c r="R287" s="1"/>
      <c r="S287" s="1"/>
      <c r="T287" s="1"/>
      <c r="U287" s="1"/>
      <c r="V287" s="1"/>
      <c r="W287" s="1"/>
      <c r="X287" s="1"/>
      <c r="Y287" s="1"/>
    </row>
    <row r="288" customFormat="false" ht="13.8" hidden="false" customHeight="false" outlineLevel="0" collapsed="false">
      <c r="A288" s="1"/>
      <c r="B288" s="88"/>
      <c r="C288" s="1" t="n">
        <v>477</v>
      </c>
      <c r="D288" s="1" t="s">
        <v>225</v>
      </c>
      <c r="E288" s="8"/>
      <c r="F288" s="20" t="n">
        <v>1050</v>
      </c>
      <c r="G288" s="1"/>
      <c r="H288" s="1" t="s">
        <v>277</v>
      </c>
      <c r="I288" s="1"/>
      <c r="J288" s="1"/>
      <c r="K288" s="1"/>
      <c r="L288" s="1"/>
      <c r="M288" s="1"/>
      <c r="N288" s="1"/>
      <c r="O288" s="1"/>
      <c r="P288" s="1"/>
      <c r="Q288" s="1"/>
      <c r="R288" s="1"/>
      <c r="S288" s="1"/>
      <c r="T288" s="1"/>
      <c r="U288" s="1"/>
      <c r="V288" s="1"/>
      <c r="W288" s="1"/>
      <c r="X288" s="1"/>
      <c r="Y288" s="1"/>
    </row>
    <row r="289" customFormat="false" ht="13.8" hidden="false" customHeight="false" outlineLevel="0" collapsed="false">
      <c r="A289" s="1"/>
      <c r="B289" s="91"/>
      <c r="C289" s="90" t="n">
        <v>771</v>
      </c>
      <c r="D289" s="90" t="s">
        <v>231</v>
      </c>
      <c r="E289" s="55"/>
      <c r="F289" s="57" t="n">
        <v>0</v>
      </c>
      <c r="G289" s="1"/>
      <c r="H289" s="1"/>
      <c r="I289" s="1"/>
      <c r="J289" s="1"/>
      <c r="K289" s="1"/>
      <c r="L289" s="1"/>
      <c r="M289" s="1"/>
      <c r="N289" s="1"/>
      <c r="O289" s="1"/>
      <c r="P289" s="1"/>
      <c r="Q289" s="1"/>
      <c r="R289" s="1"/>
      <c r="S289" s="1"/>
      <c r="T289" s="1"/>
      <c r="U289" s="1"/>
      <c r="V289" s="1"/>
      <c r="W289" s="1"/>
      <c r="X289" s="1"/>
      <c r="Y289" s="1"/>
    </row>
    <row r="290" customFormat="false" ht="13.8"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customFormat="false" ht="13.8" hidden="false" customHeight="false" outlineLevel="0" collapsed="false">
      <c r="A291" s="1"/>
      <c r="B291" s="1" t="n">
        <v>10</v>
      </c>
      <c r="C291" s="1"/>
      <c r="D291" s="1"/>
      <c r="E291" s="1"/>
      <c r="F291" s="1"/>
      <c r="G291" s="1"/>
      <c r="H291" s="1"/>
      <c r="I291" s="1"/>
      <c r="J291" s="1"/>
      <c r="K291" s="1"/>
      <c r="L291" s="1"/>
      <c r="M291" s="1"/>
      <c r="N291" s="1"/>
      <c r="O291" s="1"/>
      <c r="P291" s="1"/>
      <c r="Q291" s="1"/>
      <c r="R291" s="1"/>
      <c r="S291" s="1"/>
      <c r="T291" s="1"/>
      <c r="U291" s="1"/>
      <c r="V291" s="1"/>
      <c r="W291" s="1"/>
      <c r="X291" s="1"/>
      <c r="Y291" s="1"/>
    </row>
    <row r="292" customFormat="false" ht="13.8" hidden="false" customHeight="false" outlineLevel="0" collapsed="false">
      <c r="A292" s="1"/>
      <c r="B292" s="9" t="s">
        <v>10</v>
      </c>
      <c r="C292" s="10" t="s">
        <v>11</v>
      </c>
      <c r="D292" s="10" t="s">
        <v>1</v>
      </c>
      <c r="E292" s="10" t="s">
        <v>12</v>
      </c>
      <c r="F292" s="11" t="s">
        <v>13</v>
      </c>
      <c r="G292" s="1"/>
      <c r="H292" s="1" t="s">
        <v>278</v>
      </c>
      <c r="I292" s="1"/>
      <c r="J292" s="1"/>
      <c r="K292" s="1"/>
      <c r="L292" s="1"/>
      <c r="M292" s="1"/>
      <c r="N292" s="1"/>
      <c r="O292" s="1"/>
      <c r="P292" s="1"/>
      <c r="Q292" s="1"/>
      <c r="R292" s="1"/>
      <c r="S292" s="1"/>
      <c r="T292" s="1"/>
      <c r="U292" s="1"/>
      <c r="V292" s="1"/>
      <c r="W292" s="1"/>
      <c r="X292" s="1"/>
      <c r="Y292" s="1"/>
    </row>
    <row r="293" customFormat="false" ht="13.8" hidden="false" customHeight="false" outlineLevel="0" collapsed="false">
      <c r="A293" s="1"/>
      <c r="B293" s="1" t="s">
        <v>191</v>
      </c>
      <c r="C293" s="1" t="n">
        <v>681</v>
      </c>
      <c r="D293" s="1" t="s">
        <v>279</v>
      </c>
      <c r="E293" s="8" t="n">
        <f aca="false">3750+375</f>
        <v>4125</v>
      </c>
      <c r="F293" s="1"/>
      <c r="G293" s="1"/>
      <c r="H293" s="1" t="s">
        <v>280</v>
      </c>
      <c r="I293" s="8" t="n">
        <v>50000</v>
      </c>
      <c r="J293" s="1"/>
      <c r="K293" s="1"/>
      <c r="L293" s="1"/>
      <c r="M293" s="1"/>
      <c r="N293" s="1"/>
      <c r="O293" s="1"/>
      <c r="P293" s="1"/>
      <c r="Q293" s="1"/>
      <c r="R293" s="1"/>
      <c r="S293" s="1"/>
      <c r="T293" s="1"/>
      <c r="U293" s="1"/>
      <c r="V293" s="1"/>
      <c r="W293" s="1"/>
      <c r="X293" s="1"/>
      <c r="Y293" s="1"/>
    </row>
    <row r="294" customFormat="false" ht="13.8" hidden="false" customHeight="false" outlineLevel="0" collapsed="false">
      <c r="A294" s="1"/>
      <c r="B294" s="1"/>
      <c r="C294" s="1" t="n">
        <v>281</v>
      </c>
      <c r="D294" s="1" t="s">
        <v>281</v>
      </c>
      <c r="E294" s="1"/>
      <c r="F294" s="8" t="n">
        <f aca="false">E293</f>
        <v>4125</v>
      </c>
      <c r="G294" s="1"/>
      <c r="H294" s="1" t="s">
        <v>282</v>
      </c>
      <c r="I294" s="8" t="n">
        <f aca="false">-(I293/L294*2)</f>
        <v>-20000</v>
      </c>
      <c r="J294" s="1"/>
      <c r="K294" s="1" t="s">
        <v>69</v>
      </c>
      <c r="L294" s="1" t="n">
        <v>5</v>
      </c>
      <c r="M294" s="1" t="s">
        <v>283</v>
      </c>
      <c r="N294" s="1" t="s">
        <v>284</v>
      </c>
      <c r="O294" s="8" t="n">
        <v>10000</v>
      </c>
      <c r="P294" s="1"/>
      <c r="Q294" s="1"/>
      <c r="R294" s="1"/>
      <c r="S294" s="1"/>
      <c r="T294" s="1"/>
      <c r="U294" s="1"/>
      <c r="V294" s="1"/>
      <c r="W294" s="1"/>
      <c r="X294" s="1"/>
      <c r="Y294" s="1"/>
    </row>
    <row r="295" customFormat="false" ht="13.8" hidden="false" customHeight="false" outlineLevel="0" collapsed="false">
      <c r="A295" s="1"/>
      <c r="B295" s="1"/>
      <c r="C295" s="1"/>
      <c r="D295" s="1"/>
      <c r="E295" s="1"/>
      <c r="F295" s="1"/>
      <c r="G295" s="1"/>
      <c r="H295" s="1"/>
      <c r="I295" s="45" t="n">
        <f aca="false">I293+I294</f>
        <v>30000</v>
      </c>
      <c r="J295" s="1"/>
      <c r="K295" s="1"/>
      <c r="L295" s="1"/>
      <c r="M295" s="1"/>
      <c r="N295" s="1"/>
      <c r="O295" s="1"/>
      <c r="P295" s="1"/>
      <c r="Q295" s="1"/>
      <c r="R295" s="1"/>
      <c r="S295" s="1"/>
      <c r="T295" s="1"/>
      <c r="U295" s="1"/>
      <c r="V295" s="1"/>
      <c r="W295" s="1"/>
      <c r="X295" s="1"/>
      <c r="Y295" s="1"/>
    </row>
    <row r="296" customFormat="false" ht="13.8" hidden="false" customHeight="false" outlineLevel="0" collapsed="false">
      <c r="A296" s="1"/>
      <c r="B296" s="1"/>
      <c r="C296" s="1"/>
      <c r="D296" s="1"/>
      <c r="E296" s="1"/>
      <c r="F296" s="1"/>
      <c r="G296" s="1"/>
      <c r="H296" s="1"/>
      <c r="I296" s="8"/>
      <c r="J296" s="1"/>
      <c r="K296" s="1"/>
      <c r="L296" s="1"/>
      <c r="M296" s="1"/>
      <c r="N296" s="1"/>
      <c r="O296" s="1"/>
      <c r="P296" s="1"/>
      <c r="Q296" s="1"/>
      <c r="R296" s="1"/>
      <c r="S296" s="1"/>
      <c r="T296" s="1"/>
      <c r="U296" s="1"/>
      <c r="V296" s="1"/>
      <c r="W296" s="1"/>
      <c r="X296" s="1"/>
      <c r="Y296" s="1"/>
    </row>
    <row r="297" customFormat="false" ht="13.8" hidden="false" customHeight="false" outlineLevel="0" collapsed="false">
      <c r="A297" s="1"/>
      <c r="B297" s="1"/>
      <c r="C297" s="1"/>
      <c r="D297" s="1"/>
      <c r="E297" s="1"/>
      <c r="F297" s="1"/>
      <c r="G297" s="1"/>
      <c r="H297" s="1"/>
      <c r="I297" s="8"/>
      <c r="J297" s="1"/>
      <c r="K297" s="1" t="s">
        <v>69</v>
      </c>
      <c r="L297" s="1" t="n">
        <v>8</v>
      </c>
      <c r="M297" s="1" t="s">
        <v>283</v>
      </c>
      <c r="N297" s="1" t="s">
        <v>285</v>
      </c>
      <c r="O297" s="8" t="n">
        <f aca="false">I295/L297</f>
        <v>3750</v>
      </c>
      <c r="P297" s="1"/>
      <c r="Q297" s="1"/>
      <c r="R297" s="1"/>
      <c r="S297" s="1"/>
      <c r="T297" s="1"/>
      <c r="U297" s="1"/>
      <c r="V297" s="1"/>
      <c r="W297" s="1"/>
      <c r="X297" s="1"/>
      <c r="Y297" s="1"/>
    </row>
    <row r="298" customFormat="false" ht="13.8" hidden="false" customHeight="false" outlineLevel="0" collapsed="false">
      <c r="A298" s="1"/>
      <c r="B298" s="1"/>
      <c r="C298" s="1"/>
      <c r="D298" s="1"/>
      <c r="E298" s="1"/>
      <c r="F298" s="1"/>
      <c r="G298" s="1"/>
      <c r="H298" s="1"/>
      <c r="I298" s="8"/>
      <c r="J298" s="1"/>
      <c r="K298" s="1"/>
      <c r="L298" s="1"/>
      <c r="M298" s="1"/>
      <c r="N298" s="1"/>
      <c r="O298" s="1"/>
      <c r="P298" s="1"/>
      <c r="Q298" s="1"/>
      <c r="R298" s="1"/>
      <c r="S298" s="1"/>
      <c r="T298" s="1"/>
      <c r="U298" s="1"/>
      <c r="V298" s="1"/>
      <c r="W298" s="1"/>
      <c r="X298" s="1"/>
      <c r="Y298" s="1"/>
    </row>
    <row r="299" customFormat="false" ht="13.8" hidden="false" customHeight="false" outlineLevel="0" collapsed="false">
      <c r="A299" s="1"/>
      <c r="B299" s="1"/>
      <c r="C299" s="1"/>
      <c r="D299" s="1"/>
      <c r="E299" s="1"/>
      <c r="F299" s="1"/>
      <c r="G299" s="1"/>
      <c r="H299" s="1"/>
      <c r="I299" s="8" t="s">
        <v>286</v>
      </c>
      <c r="J299" s="1" t="s">
        <v>287</v>
      </c>
      <c r="K299" s="1" t="s">
        <v>198</v>
      </c>
      <c r="L299" s="1" t="s">
        <v>191</v>
      </c>
      <c r="M299" s="1" t="s">
        <v>288</v>
      </c>
      <c r="N299" s="1" t="s">
        <v>289</v>
      </c>
      <c r="O299" s="1" t="s">
        <v>290</v>
      </c>
      <c r="P299" s="1" t="s">
        <v>291</v>
      </c>
      <c r="Q299" s="1" t="s">
        <v>292</v>
      </c>
      <c r="R299" s="1" t="s">
        <v>293</v>
      </c>
      <c r="S299" s="1" t="s">
        <v>294</v>
      </c>
      <c r="T299" s="1"/>
      <c r="U299" s="1"/>
      <c r="V299" s="1"/>
      <c r="W299" s="1"/>
      <c r="X299" s="1"/>
      <c r="Y299" s="1"/>
    </row>
    <row r="300" customFormat="false" ht="13.8" hidden="false" customHeight="false" outlineLevel="0" collapsed="false">
      <c r="A300" s="1"/>
      <c r="B300" s="1"/>
      <c r="C300" s="1"/>
      <c r="D300" s="1"/>
      <c r="E300" s="1"/>
      <c r="F300" s="1"/>
      <c r="G300" s="1"/>
      <c r="H300" s="1" t="s">
        <v>295</v>
      </c>
      <c r="I300" s="8" t="n">
        <v>50000</v>
      </c>
      <c r="J300" s="8" t="n">
        <v>50000</v>
      </c>
      <c r="K300" s="8" t="n">
        <v>50000</v>
      </c>
      <c r="L300" s="8" t="n">
        <v>50000</v>
      </c>
      <c r="M300" s="8" t="n">
        <v>50000</v>
      </c>
      <c r="N300" s="8" t="n">
        <v>50000</v>
      </c>
      <c r="O300" s="8" t="n">
        <v>50000</v>
      </c>
      <c r="P300" s="8" t="n">
        <v>50000</v>
      </c>
      <c r="Q300" s="8" t="n">
        <v>50000</v>
      </c>
      <c r="R300" s="8" t="n">
        <v>50000</v>
      </c>
      <c r="S300" s="8" t="n">
        <v>50000</v>
      </c>
      <c r="T300" s="1"/>
      <c r="U300" s="1"/>
      <c r="V300" s="1"/>
      <c r="W300" s="1"/>
      <c r="X300" s="1"/>
      <c r="Y300" s="1"/>
    </row>
    <row r="301" customFormat="false" ht="13.8" hidden="false" customHeight="false" outlineLevel="0" collapsed="false">
      <c r="A301" s="1"/>
      <c r="B301" s="1"/>
      <c r="C301" s="1"/>
      <c r="D301" s="1"/>
      <c r="E301" s="1"/>
      <c r="F301" s="1"/>
      <c r="G301" s="1"/>
      <c r="H301" s="1" t="s">
        <v>282</v>
      </c>
      <c r="I301" s="1"/>
      <c r="J301" s="8" t="n">
        <v>-10000</v>
      </c>
      <c r="K301" s="8" t="n">
        <f aca="false">J301+J301</f>
        <v>-20000</v>
      </c>
      <c r="L301" s="8" t="n">
        <f aca="false">K301+L305</f>
        <v>-23750</v>
      </c>
      <c r="M301" s="8" t="n">
        <f aca="false">L301+M305</f>
        <v>-27500</v>
      </c>
      <c r="N301" s="8" t="n">
        <f aca="false">M301+N305</f>
        <v>-31250</v>
      </c>
      <c r="O301" s="8" t="n">
        <f aca="false">N301+O305</f>
        <v>-35000</v>
      </c>
      <c r="P301" s="8" t="n">
        <f aca="false">O301+P305</f>
        <v>-38750</v>
      </c>
      <c r="Q301" s="8" t="n">
        <f aca="false">P301+Q305</f>
        <v>-42500</v>
      </c>
      <c r="R301" s="8" t="n">
        <f aca="false">Q301+R305</f>
        <v>-46250</v>
      </c>
      <c r="S301" s="8" t="n">
        <f aca="false">R301+R305</f>
        <v>-50000</v>
      </c>
      <c r="T301" s="1"/>
      <c r="U301" s="1"/>
      <c r="V301" s="1"/>
      <c r="W301" s="1"/>
      <c r="X301" s="1"/>
      <c r="Y301" s="1"/>
    </row>
    <row r="302" customFormat="false" ht="13.8" hidden="false" customHeight="false" outlineLevel="0" collapsed="false">
      <c r="A302" s="1"/>
      <c r="B302" s="1"/>
      <c r="C302" s="1"/>
      <c r="D302" s="1"/>
      <c r="E302" s="1"/>
      <c r="F302" s="1"/>
      <c r="G302" s="1"/>
      <c r="H302" s="2" t="s">
        <v>296</v>
      </c>
      <c r="I302" s="8"/>
      <c r="J302" s="45" t="n">
        <f aca="false">J300+J301</f>
        <v>40000</v>
      </c>
      <c r="K302" s="45" t="n">
        <f aca="false">K300+K301</f>
        <v>30000</v>
      </c>
      <c r="L302" s="45" t="n">
        <f aca="false">L300+L301</f>
        <v>26250</v>
      </c>
      <c r="M302" s="45" t="n">
        <f aca="false">M300+M301</f>
        <v>22500</v>
      </c>
      <c r="N302" s="45" t="n">
        <f aca="false">N300+N301</f>
        <v>18750</v>
      </c>
      <c r="O302" s="45" t="n">
        <f aca="false">O300+O301</f>
        <v>15000</v>
      </c>
      <c r="P302" s="45" t="n">
        <f aca="false">P300+P301</f>
        <v>11250</v>
      </c>
      <c r="Q302" s="45" t="n">
        <f aca="false">Q300+Q301</f>
        <v>7500</v>
      </c>
      <c r="R302" s="45" t="n">
        <f aca="false">R300+R301</f>
        <v>3750</v>
      </c>
      <c r="S302" s="45" t="n">
        <f aca="false">S300+S301</f>
        <v>0</v>
      </c>
      <c r="T302" s="8"/>
      <c r="U302" s="8"/>
      <c r="V302" s="8"/>
      <c r="W302" s="1"/>
      <c r="X302" s="1"/>
      <c r="Y302" s="1"/>
    </row>
    <row r="303" customFormat="false" ht="13.8" hidden="false" customHeight="false" outlineLevel="0" collapsed="false">
      <c r="A303" s="1"/>
      <c r="B303" s="1"/>
      <c r="C303" s="1"/>
      <c r="D303" s="1"/>
      <c r="E303" s="1"/>
      <c r="F303" s="1"/>
      <c r="G303" s="1"/>
      <c r="H303" s="1"/>
      <c r="I303" s="8"/>
      <c r="J303" s="8"/>
      <c r="K303" s="8"/>
      <c r="L303" s="8"/>
      <c r="M303" s="8"/>
      <c r="N303" s="8"/>
      <c r="O303" s="8"/>
      <c r="P303" s="8"/>
      <c r="Q303" s="8"/>
      <c r="R303" s="8"/>
      <c r="S303" s="8"/>
      <c r="T303" s="8"/>
      <c r="U303" s="8"/>
      <c r="V303" s="8"/>
      <c r="W303" s="1"/>
      <c r="X303" s="1"/>
      <c r="Y303" s="1"/>
    </row>
    <row r="304" customFormat="false" ht="13.8" hidden="false" customHeight="false" outlineLevel="0" collapsed="false">
      <c r="A304" s="1"/>
      <c r="B304" s="1"/>
      <c r="C304" s="1"/>
      <c r="D304" s="1"/>
      <c r="E304" s="1"/>
      <c r="F304" s="1"/>
      <c r="G304" s="1"/>
      <c r="H304" s="1"/>
      <c r="I304" s="8"/>
      <c r="J304" s="8"/>
      <c r="K304" s="8"/>
      <c r="L304" s="8"/>
      <c r="M304" s="8"/>
      <c r="N304" s="8"/>
      <c r="O304" s="8"/>
      <c r="P304" s="8"/>
      <c r="Q304" s="8"/>
      <c r="R304" s="8"/>
      <c r="S304" s="8"/>
      <c r="T304" s="8"/>
      <c r="U304" s="8"/>
      <c r="V304" s="8"/>
      <c r="W304" s="1"/>
      <c r="X304" s="1"/>
      <c r="Y304" s="1"/>
    </row>
    <row r="305" customFormat="false" ht="13.8" hidden="false" customHeight="false" outlineLevel="0" collapsed="false">
      <c r="A305" s="1"/>
      <c r="B305" s="1"/>
      <c r="C305" s="1"/>
      <c r="D305" s="1"/>
      <c r="E305" s="1"/>
      <c r="F305" s="1"/>
      <c r="G305" s="1"/>
      <c r="H305" s="1" t="s">
        <v>297</v>
      </c>
      <c r="I305" s="1"/>
      <c r="J305" s="8" t="n">
        <f aca="false">J301</f>
        <v>-10000</v>
      </c>
      <c r="K305" s="8" t="n">
        <f aca="false">J305</f>
        <v>-10000</v>
      </c>
      <c r="L305" s="8" t="n">
        <v>-3750</v>
      </c>
      <c r="M305" s="8" t="n">
        <f aca="false">L305</f>
        <v>-3750</v>
      </c>
      <c r="N305" s="8" t="n">
        <v>-3750</v>
      </c>
      <c r="O305" s="8" t="n">
        <v>-3750</v>
      </c>
      <c r="P305" s="8" t="n">
        <v>-3750</v>
      </c>
      <c r="Q305" s="8" t="n">
        <v>-3750</v>
      </c>
      <c r="R305" s="8" t="n">
        <v>-3750</v>
      </c>
      <c r="S305" s="8"/>
      <c r="T305" s="8"/>
      <c r="U305" s="8"/>
      <c r="V305" s="8"/>
      <c r="W305" s="8"/>
      <c r="X305" s="8"/>
      <c r="Y305" s="1"/>
    </row>
    <row r="306" customFormat="false" ht="13.8" hidden="false" customHeight="false" outlineLevel="0" collapsed="false">
      <c r="A306" s="1"/>
      <c r="B306" s="1"/>
      <c r="C306" s="1"/>
      <c r="D306" s="1"/>
      <c r="E306" s="1"/>
      <c r="F306" s="1"/>
      <c r="G306" s="1"/>
      <c r="H306" s="1" t="s">
        <v>295</v>
      </c>
      <c r="I306" s="8" t="n">
        <v>5000</v>
      </c>
      <c r="J306" s="8" t="n">
        <v>5000</v>
      </c>
      <c r="K306" s="8" t="n">
        <f aca="false">J306</f>
        <v>5000</v>
      </c>
      <c r="L306" s="8" t="n">
        <f aca="false">K306</f>
        <v>5000</v>
      </c>
      <c r="M306" s="8" t="n">
        <f aca="false">L306</f>
        <v>5000</v>
      </c>
      <c r="N306" s="8" t="n">
        <f aca="false">M306</f>
        <v>5000</v>
      </c>
      <c r="O306" s="8" t="n">
        <f aca="false">N306</f>
        <v>5000</v>
      </c>
      <c r="P306" s="8" t="n">
        <f aca="false">O306</f>
        <v>5000</v>
      </c>
      <c r="Q306" s="8" t="n">
        <f aca="false">P306</f>
        <v>5000</v>
      </c>
      <c r="R306" s="8" t="n">
        <f aca="false">Q306</f>
        <v>5000</v>
      </c>
      <c r="S306" s="8" t="n">
        <f aca="false">R306</f>
        <v>5000</v>
      </c>
      <c r="T306" s="1"/>
      <c r="U306" s="1"/>
      <c r="V306" s="1"/>
      <c r="W306" s="1"/>
      <c r="X306" s="1"/>
      <c r="Y306" s="1"/>
    </row>
    <row r="307" customFormat="false" ht="13.8" hidden="false" customHeight="false" outlineLevel="0" collapsed="false">
      <c r="A307" s="1"/>
      <c r="B307" s="1"/>
      <c r="C307" s="1"/>
      <c r="D307" s="1"/>
      <c r="E307" s="1"/>
      <c r="F307" s="1"/>
      <c r="G307" s="1"/>
      <c r="H307" s="1" t="s">
        <v>298</v>
      </c>
      <c r="I307" s="1"/>
      <c r="J307" s="8" t="n">
        <v>-1000</v>
      </c>
      <c r="K307" s="8" t="n">
        <f aca="false">J307+J307</f>
        <v>-2000</v>
      </c>
      <c r="L307" s="8" t="n">
        <f aca="false">-(3000/8)+K307</f>
        <v>-2375</v>
      </c>
      <c r="M307" s="8" t="n">
        <f aca="false">L307-375</f>
        <v>-2750</v>
      </c>
      <c r="N307" s="8" t="n">
        <f aca="false">M307-375</f>
        <v>-3125</v>
      </c>
      <c r="O307" s="8" t="n">
        <f aca="false">N307-375</f>
        <v>-3500</v>
      </c>
      <c r="P307" s="8" t="n">
        <f aca="false">O307-375</f>
        <v>-3875</v>
      </c>
      <c r="Q307" s="8" t="n">
        <f aca="false">P307-375</f>
        <v>-4250</v>
      </c>
      <c r="R307" s="8" t="n">
        <f aca="false">Q307-375</f>
        <v>-4625</v>
      </c>
      <c r="S307" s="8" t="n">
        <f aca="false">R307-375</f>
        <v>-5000</v>
      </c>
      <c r="T307" s="1"/>
      <c r="U307" s="1"/>
      <c r="V307" s="1"/>
      <c r="W307" s="1"/>
      <c r="X307" s="1"/>
      <c r="Y307" s="1"/>
    </row>
    <row r="308" customFormat="false" ht="13.8" hidden="false" customHeight="false" outlineLevel="0" collapsed="false">
      <c r="A308" s="1"/>
      <c r="B308" s="1"/>
      <c r="C308" s="1"/>
      <c r="D308" s="1"/>
      <c r="E308" s="1"/>
      <c r="F308" s="1"/>
      <c r="G308" s="1"/>
      <c r="H308" s="2" t="str">
        <f aca="false">H302</f>
        <v>VNC MOBIL</v>
      </c>
      <c r="I308" s="1"/>
      <c r="J308" s="2" t="n">
        <f aca="false">SUM(J306:J307)</f>
        <v>4000</v>
      </c>
      <c r="K308" s="2" t="n">
        <f aca="false">SUM(K306:K307)</f>
        <v>3000</v>
      </c>
      <c r="L308" s="2" t="n">
        <f aca="false">SUM(L306:L307)</f>
        <v>2625</v>
      </c>
      <c r="M308" s="2" t="n">
        <f aca="false">SUM(M306:M307)</f>
        <v>2250</v>
      </c>
      <c r="N308" s="2" t="n">
        <f aca="false">SUM(N306:N307)</f>
        <v>1875</v>
      </c>
      <c r="O308" s="2" t="n">
        <f aca="false">SUM(O306:O307)</f>
        <v>1500</v>
      </c>
      <c r="P308" s="2" t="n">
        <f aca="false">SUM(P306:P307)</f>
        <v>1125</v>
      </c>
      <c r="Q308" s="2" t="n">
        <f aca="false">SUM(Q306:Q307)</f>
        <v>750</v>
      </c>
      <c r="R308" s="2" t="n">
        <f aca="false">SUM(R306:R307)</f>
        <v>375</v>
      </c>
      <c r="S308" s="2" t="n">
        <f aca="false">SUM(S306:S307)</f>
        <v>0</v>
      </c>
      <c r="T308" s="1"/>
      <c r="U308" s="1"/>
      <c r="V308" s="1"/>
      <c r="W308" s="1"/>
      <c r="X308" s="1"/>
      <c r="Y308" s="1"/>
    </row>
    <row r="309" customFormat="false" ht="13.8"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customFormat="false" ht="13.8" hidden="false" customHeight="false" outlineLevel="0" collapsed="false">
      <c r="A310" s="1"/>
      <c r="B310" s="1"/>
      <c r="C310" s="1"/>
      <c r="D310" s="1"/>
      <c r="E310" s="1"/>
      <c r="F310" s="1"/>
      <c r="G310" s="1"/>
      <c r="H310" s="1" t="s">
        <v>297</v>
      </c>
      <c r="I310" s="1"/>
      <c r="J310" s="8" t="n">
        <v>-1000</v>
      </c>
      <c r="K310" s="8" t="n">
        <f aca="false">J310</f>
        <v>-1000</v>
      </c>
      <c r="L310" s="8" t="n">
        <v>-375</v>
      </c>
      <c r="M310" s="8" t="n">
        <v>-375</v>
      </c>
      <c r="N310" s="8" t="n">
        <v>-375</v>
      </c>
      <c r="O310" s="8" t="n">
        <v>-375</v>
      </c>
      <c r="P310" s="8" t="n">
        <v>-375</v>
      </c>
      <c r="Q310" s="8" t="n">
        <v>-375</v>
      </c>
      <c r="R310" s="8" t="n">
        <v>-375</v>
      </c>
      <c r="S310" s="8" t="n">
        <v>-375</v>
      </c>
      <c r="T310" s="1"/>
      <c r="U310" s="1"/>
      <c r="V310" s="1"/>
      <c r="W310" s="1"/>
      <c r="X310" s="1"/>
      <c r="Y310" s="1"/>
    </row>
    <row r="311" customFormat="false" ht="13.8" hidden="false" customHeight="fals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customFormat="false" ht="13.8" hidden="false" customHeight="false" outlineLevel="0" collapsed="false">
      <c r="A312" s="1"/>
      <c r="B312" s="1"/>
      <c r="C312" s="1"/>
      <c r="D312" s="1"/>
      <c r="E312" s="1"/>
      <c r="F312" s="1"/>
      <c r="G312" s="1"/>
      <c r="H312" s="1" t="s">
        <v>299</v>
      </c>
      <c r="I312" s="1"/>
      <c r="J312" s="1" t="n">
        <v>5000</v>
      </c>
      <c r="K312" s="1"/>
      <c r="L312" s="1"/>
      <c r="M312" s="1"/>
      <c r="N312" s="1"/>
      <c r="O312" s="1"/>
      <c r="P312" s="1"/>
      <c r="Q312" s="1"/>
      <c r="R312" s="1"/>
      <c r="S312" s="1"/>
      <c r="T312" s="1"/>
      <c r="U312" s="1"/>
      <c r="V312" s="1"/>
      <c r="W312" s="1"/>
      <c r="X312" s="1"/>
      <c r="Y312" s="1"/>
    </row>
  </sheetData>
  <mergeCells count="11">
    <mergeCell ref="B10:J11"/>
    <mergeCell ref="B24:H24"/>
    <mergeCell ref="B25:H28"/>
    <mergeCell ref="B52:I54"/>
    <mergeCell ref="B58:E60"/>
    <mergeCell ref="B63:I64"/>
    <mergeCell ref="B105:I105"/>
    <mergeCell ref="B106:I107"/>
    <mergeCell ref="B108:I109"/>
    <mergeCell ref="B154:J155"/>
    <mergeCell ref="B174:I17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2:Q45"/>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D51" activeCellId="0" sqref="D51"/>
    </sheetView>
  </sheetViews>
  <sheetFormatPr defaultColWidth="11.53515625" defaultRowHeight="12.8" zeroHeight="false" outlineLevelRow="0" outlineLevelCol="0"/>
  <cols>
    <col collapsed="false" customWidth="false" hidden="false" outlineLevel="0" max="1025" min="1" style="1" width="11.52"/>
  </cols>
  <sheetData>
    <row r="2" customFormat="false" ht="13.8" hidden="false" customHeight="false" outlineLevel="0" collapsed="false">
      <c r="A2" s="2" t="s">
        <v>14</v>
      </c>
    </row>
    <row r="3" customFormat="false" ht="13.8" hidden="false" customHeight="false" outlineLevel="0" collapsed="false">
      <c r="A3" s="1" t="s">
        <v>17</v>
      </c>
      <c r="C3" s="17" t="n">
        <v>10000</v>
      </c>
      <c r="D3" s="1" t="s">
        <v>18</v>
      </c>
    </row>
    <row r="4" customFormat="false" ht="13.8" hidden="false" customHeight="false" outlineLevel="0" collapsed="false">
      <c r="A4" s="1" t="s">
        <v>20</v>
      </c>
      <c r="C4" s="17" t="n">
        <v>190</v>
      </c>
      <c r="D4" s="1" t="s">
        <v>18</v>
      </c>
    </row>
    <row r="5" customFormat="false" ht="13.8" hidden="false" customHeight="false" outlineLevel="0" collapsed="false">
      <c r="A5" s="1" t="s">
        <v>22</v>
      </c>
      <c r="C5" s="17" t="n">
        <v>90</v>
      </c>
      <c r="D5" s="1" t="s">
        <v>18</v>
      </c>
    </row>
    <row r="6" customFormat="false" ht="13.8" hidden="false" customHeight="false" outlineLevel="0" collapsed="false">
      <c r="C6" s="95" t="n">
        <f aca="false">SUM(C3:C5)</f>
        <v>10280</v>
      </c>
      <c r="D6" s="96" t="s">
        <v>300</v>
      </c>
      <c r="E6" s="97"/>
    </row>
    <row r="7" customFormat="false" ht="13.8" hidden="false" customHeight="false" outlineLevel="0" collapsed="false">
      <c r="A7" s="2" t="s">
        <v>301</v>
      </c>
    </row>
    <row r="8" customFormat="false" ht="13.8" hidden="false" customHeight="false" outlineLevel="0" collapsed="false"/>
    <row r="9" customFormat="false" ht="13.8" hidden="false" customHeight="false" outlineLevel="0" collapsed="false">
      <c r="A9" s="2" t="s">
        <v>302</v>
      </c>
      <c r="J9" s="1" t="s">
        <v>303</v>
      </c>
    </row>
    <row r="10" customFormat="false" ht="13.8" hidden="false" customHeight="false" outlineLevel="0" collapsed="false">
      <c r="A10" s="65" t="s">
        <v>41</v>
      </c>
      <c r="B10" s="98"/>
      <c r="C10" s="98"/>
      <c r="J10" s="1" t="s">
        <v>304</v>
      </c>
    </row>
    <row r="11" customFormat="false" ht="13.8" hidden="false" customHeight="false" outlineLevel="0" collapsed="false">
      <c r="A11" s="65" t="s">
        <v>42</v>
      </c>
      <c r="B11" s="98"/>
      <c r="C11" s="98"/>
    </row>
    <row r="13" customFormat="false" ht="13.8" hidden="false" customHeight="false" outlineLevel="0" collapsed="false">
      <c r="F13" s="0"/>
    </row>
    <row r="14" customFormat="false" ht="13.8" hidden="false" customHeight="false" outlineLevel="0" collapsed="false">
      <c r="A14" s="1" t="s">
        <v>56</v>
      </c>
      <c r="C14" s="1" t="s">
        <v>57</v>
      </c>
      <c r="E14" s="1" t="s">
        <v>58</v>
      </c>
    </row>
    <row r="15" customFormat="false" ht="13.8" hidden="false" customHeight="false" outlineLevel="0" collapsed="false">
      <c r="A15" s="1" t="s">
        <v>56</v>
      </c>
      <c r="C15" s="1" t="s">
        <v>60</v>
      </c>
      <c r="E15" s="1" t="s">
        <v>61</v>
      </c>
    </row>
    <row r="16" customFormat="false" ht="13.8" hidden="false" customHeight="false" outlineLevel="0" collapsed="false">
      <c r="A16" s="1" t="str">
        <f aca="false">A15</f>
        <v>Pérdida de valor </v>
      </c>
      <c r="C16" s="1" t="s">
        <v>60</v>
      </c>
      <c r="E16" s="1" t="s">
        <v>63</v>
      </c>
      <c r="F16" s="1" t="s">
        <v>64</v>
      </c>
    </row>
    <row r="19" customFormat="false" ht="12.8" hidden="false" customHeight="false" outlineLevel="0" collapsed="false">
      <c r="A19" s="1" t="s">
        <v>305</v>
      </c>
    </row>
    <row r="20" customFormat="false" ht="12.8" hidden="false" customHeight="false" outlineLevel="0" collapsed="false">
      <c r="A20" s="1" t="s">
        <v>306</v>
      </c>
    </row>
    <row r="21" customFormat="false" ht="12.8" hidden="false" customHeight="false" outlineLevel="0" collapsed="false">
      <c r="A21" s="1" t="s">
        <v>307</v>
      </c>
    </row>
    <row r="22" customFormat="false" ht="12.8" hidden="false" customHeight="false" outlineLevel="0" collapsed="false">
      <c r="A22" s="1" t="s">
        <v>308</v>
      </c>
    </row>
    <row r="24" customFormat="false" ht="13.8" hidden="false" customHeight="false" outlineLevel="0" collapsed="false">
      <c r="A24" s="2" t="s">
        <v>309</v>
      </c>
      <c r="E24" s="1" t="s">
        <v>310</v>
      </c>
    </row>
    <row r="26" customFormat="false" ht="13.8" hidden="false" customHeight="false" outlineLevel="0" collapsed="false">
      <c r="A26" s="59"/>
    </row>
    <row r="27" customFormat="false" ht="13.8" hidden="false" customHeight="false" outlineLevel="0" collapsed="false">
      <c r="A27" s="59" t="s">
        <v>311</v>
      </c>
      <c r="L27" s="98" t="s">
        <v>312</v>
      </c>
      <c r="M27" s="98"/>
      <c r="N27" s="98"/>
      <c r="O27" s="98"/>
      <c r="P27" s="98"/>
      <c r="Q27" s="98"/>
    </row>
    <row r="30" customFormat="false" ht="13.8" hidden="false" customHeight="false" outlineLevel="0" collapsed="false">
      <c r="A30" s="2" t="s">
        <v>134</v>
      </c>
    </row>
    <row r="31" customFormat="false" ht="13.8" hidden="false" customHeight="false" outlineLevel="0" collapsed="false">
      <c r="A31" s="1" t="s">
        <v>313</v>
      </c>
    </row>
    <row r="33" customFormat="false" ht="12.8" hidden="false" customHeight="false" outlineLevel="0" collapsed="false">
      <c r="A33" s="1" t="s">
        <v>314</v>
      </c>
    </row>
    <row r="34" customFormat="false" ht="13.8" hidden="false" customHeight="false" outlineLevel="0" collapsed="false">
      <c r="A34" s="1" t="s">
        <v>315</v>
      </c>
    </row>
    <row r="36" customFormat="false" ht="13.8" hidden="false" customHeight="false" outlineLevel="0" collapsed="false">
      <c r="A36" s="99" t="s">
        <v>119</v>
      </c>
      <c r="B36" s="99"/>
      <c r="C36" s="99"/>
      <c r="D36" s="99"/>
      <c r="E36" s="99"/>
      <c r="F36" s="99" t="s">
        <v>316</v>
      </c>
      <c r="G36" s="99"/>
      <c r="H36" s="99"/>
      <c r="I36" s="99"/>
      <c r="J36" s="99"/>
      <c r="K36" s="99"/>
      <c r="L36" s="99"/>
      <c r="M36" s="99"/>
    </row>
    <row r="39" customFormat="false" ht="12.8" hidden="false" customHeight="false" outlineLevel="0" collapsed="false">
      <c r="A39" s="1" t="n">
        <v>670</v>
      </c>
      <c r="B39" s="1" t="s">
        <v>317</v>
      </c>
      <c r="F39" s="1" t="s">
        <v>318</v>
      </c>
    </row>
    <row r="41" customFormat="false" ht="13.8" hidden="false" customHeight="false" outlineLevel="0" collapsed="false">
      <c r="A41" s="89" t="n">
        <v>771</v>
      </c>
      <c r="B41" s="89" t="s">
        <v>231</v>
      </c>
      <c r="F41" s="1" t="s">
        <v>319</v>
      </c>
    </row>
    <row r="42" customFormat="false" ht="12.8" hidden="false" customHeight="false" outlineLevel="0" collapsed="false">
      <c r="A42" s="1" t="n">
        <v>671</v>
      </c>
      <c r="B42" s="1" t="s">
        <v>320</v>
      </c>
    </row>
    <row r="45" customFormat="false" ht="12.8" hidden="false" customHeight="false" outlineLevel="0" collapsed="false">
      <c r="A45" s="98" t="s">
        <v>321</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B4:G60"/>
  <sheetViews>
    <sheetView showFormulas="false" showGridLines="true" showRowColHeaders="true" showZeros="true" rightToLeft="false" tabSelected="true" showOutlineSymbols="true" defaultGridColor="true" view="normal" topLeftCell="A103" colorId="64" zoomScale="100" zoomScaleNormal="100" zoomScalePageLayoutView="100" workbookViewId="0">
      <selection pane="topLeft" activeCell="G69" activeCellId="0" sqref="G69"/>
    </sheetView>
  </sheetViews>
  <sheetFormatPr defaultColWidth="11.53515625" defaultRowHeight="12.8" zeroHeight="false" outlineLevelRow="0" outlineLevelCol="0"/>
  <cols>
    <col collapsed="false" customWidth="false" hidden="false" outlineLevel="0" max="1025" min="1" style="1" width="11.52"/>
  </cols>
  <sheetData>
    <row r="4" customFormat="false" ht="13.8" hidden="false" customHeight="false" outlineLevel="0" collapsed="false">
      <c r="B4" s="100" t="s">
        <v>322</v>
      </c>
    </row>
    <row r="22" customFormat="false" ht="13.8" hidden="false" customHeight="false" outlineLevel="0" collapsed="false">
      <c r="B22" s="100" t="s">
        <v>323</v>
      </c>
    </row>
    <row r="25" customFormat="false" ht="13.8" hidden="false" customHeight="false" outlineLevel="0" collapsed="false">
      <c r="E25" s="8" t="n">
        <f aca="false">+SUM(E27:E28)</f>
        <v>100</v>
      </c>
      <c r="F25" s="8" t="n">
        <f aca="false">+SUM(F27:F28)</f>
        <v>100</v>
      </c>
    </row>
    <row r="26" customFormat="false" ht="13.8" hidden="false" customHeight="false" outlineLevel="0" collapsed="false">
      <c r="B26" s="9" t="s">
        <v>10</v>
      </c>
      <c r="C26" s="10" t="s">
        <v>11</v>
      </c>
      <c r="D26" s="10" t="s">
        <v>1</v>
      </c>
      <c r="E26" s="10" t="s">
        <v>12</v>
      </c>
      <c r="F26" s="11" t="s">
        <v>13</v>
      </c>
    </row>
    <row r="27" customFormat="false" ht="13.8" hidden="false" customHeight="false" outlineLevel="0" collapsed="false">
      <c r="B27" s="12" t="n">
        <v>39447</v>
      </c>
      <c r="C27" s="13" t="n">
        <v>620</v>
      </c>
      <c r="D27" s="14" t="s">
        <v>324</v>
      </c>
      <c r="E27" s="15" t="n">
        <v>100</v>
      </c>
      <c r="F27" s="16"/>
    </row>
    <row r="28" customFormat="false" ht="13.8" hidden="false" customHeight="false" outlineLevel="0" collapsed="false">
      <c r="B28" s="23"/>
      <c r="C28" s="24" t="n">
        <v>572</v>
      </c>
      <c r="D28" s="25" t="s">
        <v>24</v>
      </c>
      <c r="E28" s="25"/>
      <c r="F28" s="26" t="n">
        <f aca="false">E27</f>
        <v>100</v>
      </c>
    </row>
    <row r="30" customFormat="false" ht="13.8" hidden="false" customHeight="false" outlineLevel="0" collapsed="false">
      <c r="E30" s="8" t="n">
        <f aca="false">+SUM(E32:E37)</f>
        <v>660</v>
      </c>
      <c r="F30" s="8" t="n">
        <f aca="false">+SUM(F32:F37)</f>
        <v>660</v>
      </c>
    </row>
    <row r="31" customFormat="false" ht="13.8" hidden="false" customHeight="false" outlineLevel="0" collapsed="false">
      <c r="B31" s="9" t="s">
        <v>10</v>
      </c>
      <c r="C31" s="10" t="s">
        <v>11</v>
      </c>
      <c r="D31" s="10" t="s">
        <v>1</v>
      </c>
      <c r="E31" s="10" t="s">
        <v>12</v>
      </c>
      <c r="F31" s="11" t="s">
        <v>13</v>
      </c>
    </row>
    <row r="32" customFormat="false" ht="13.8" hidden="false" customHeight="false" outlineLevel="0" collapsed="false">
      <c r="B32" s="12" t="n">
        <v>39448</v>
      </c>
      <c r="C32" s="13" t="n">
        <v>620</v>
      </c>
      <c r="D32" s="14" t="str">
        <f aca="false">D27</f>
        <v>Gastos en I+D</v>
      </c>
      <c r="E32" s="15" t="n">
        <v>300</v>
      </c>
      <c r="F32" s="16"/>
    </row>
    <row r="33" customFormat="false" ht="13.8" hidden="false" customHeight="false" outlineLevel="0" collapsed="false">
      <c r="B33" s="18"/>
      <c r="C33" s="19" t="n">
        <v>572</v>
      </c>
      <c r="D33" s="1" t="s">
        <v>24</v>
      </c>
      <c r="E33" s="8"/>
      <c r="F33" s="20" t="n">
        <f aca="false">E32</f>
        <v>300</v>
      </c>
    </row>
    <row r="34" customFormat="false" ht="13.8" hidden="false" customHeight="false" outlineLevel="0" collapsed="false">
      <c r="B34" s="101" t="n">
        <v>39448</v>
      </c>
      <c r="C34" s="102" t="n">
        <v>200</v>
      </c>
      <c r="D34" s="103" t="s">
        <v>129</v>
      </c>
      <c r="E34" s="104" t="n">
        <f aca="false">F35</f>
        <v>300</v>
      </c>
      <c r="F34" s="105"/>
    </row>
    <row r="35" customFormat="false" ht="13.8" hidden="false" customHeight="false" outlineLevel="0" collapsed="false">
      <c r="B35" s="23"/>
      <c r="C35" s="24" t="n">
        <v>730</v>
      </c>
      <c r="D35" s="25" t="s">
        <v>325</v>
      </c>
      <c r="E35" s="25" t="s">
        <v>326</v>
      </c>
      <c r="F35" s="26" t="n">
        <f aca="false">F33</f>
        <v>300</v>
      </c>
    </row>
    <row r="36" customFormat="false" ht="13.8" hidden="false" customHeight="false" outlineLevel="0" collapsed="false">
      <c r="B36" s="106" t="n">
        <v>39813</v>
      </c>
      <c r="C36" s="102" t="n">
        <v>680</v>
      </c>
      <c r="D36" s="103" t="s">
        <v>327</v>
      </c>
      <c r="E36" s="103" t="n">
        <f aca="false">300/5</f>
        <v>60</v>
      </c>
      <c r="F36" s="107"/>
    </row>
    <row r="37" customFormat="false" ht="13.8" hidden="false" customHeight="false" outlineLevel="0" collapsed="false">
      <c r="B37" s="108"/>
      <c r="C37" s="109" t="n">
        <v>280</v>
      </c>
      <c r="D37" s="110" t="s">
        <v>328</v>
      </c>
      <c r="E37" s="110"/>
      <c r="F37" s="111" t="n">
        <f aca="false">E36</f>
        <v>60</v>
      </c>
    </row>
    <row r="38" customFormat="false" ht="13.8" hidden="false" customHeight="false" outlineLevel="0" collapsed="false">
      <c r="B38" s="112"/>
      <c r="C38" s="113"/>
      <c r="D38" s="114"/>
      <c r="E38" s="114"/>
      <c r="F38" s="115"/>
    </row>
    <row r="39" customFormat="false" ht="13.8" hidden="false" customHeight="false" outlineLevel="0" collapsed="false">
      <c r="E39" s="8" t="n">
        <f aca="false">+SUM(E41:E46)</f>
        <v>500</v>
      </c>
      <c r="F39" s="8" t="n">
        <f aca="false">+SUM(F41:F56)</f>
        <v>1360</v>
      </c>
    </row>
    <row r="40" customFormat="false" ht="13.8" hidden="false" customHeight="false" outlineLevel="0" collapsed="false">
      <c r="B40" s="9" t="s">
        <v>10</v>
      </c>
      <c r="C40" s="10" t="s">
        <v>11</v>
      </c>
      <c r="D40" s="10" t="s">
        <v>1</v>
      </c>
      <c r="E40" s="10" t="s">
        <v>12</v>
      </c>
      <c r="F40" s="11" t="s">
        <v>13</v>
      </c>
    </row>
    <row r="41" customFormat="false" ht="13.8" hidden="false" customHeight="false" outlineLevel="0" collapsed="false">
      <c r="B41" s="12" t="n">
        <v>39814</v>
      </c>
      <c r="C41" s="13" t="n">
        <v>620</v>
      </c>
      <c r="D41" s="14" t="s">
        <v>324</v>
      </c>
      <c r="E41" s="15" t="n">
        <v>200</v>
      </c>
      <c r="F41" s="16"/>
    </row>
    <row r="42" customFormat="false" ht="13.8" hidden="false" customHeight="false" outlineLevel="0" collapsed="false">
      <c r="B42" s="18"/>
      <c r="C42" s="19" t="n">
        <v>572</v>
      </c>
      <c r="D42" s="1" t="s">
        <v>24</v>
      </c>
      <c r="E42" s="8"/>
      <c r="F42" s="20" t="n">
        <f aca="false">E41</f>
        <v>200</v>
      </c>
    </row>
    <row r="43" customFormat="false" ht="13.8" hidden="false" customHeight="false" outlineLevel="0" collapsed="false">
      <c r="B43" s="106" t="n">
        <v>39814</v>
      </c>
      <c r="C43" s="102" t="n">
        <v>200</v>
      </c>
      <c r="D43" s="103" t="s">
        <v>129</v>
      </c>
      <c r="E43" s="104" t="n">
        <f aca="false">F44</f>
        <v>200</v>
      </c>
      <c r="F43" s="116"/>
    </row>
    <row r="44" customFormat="false" ht="13.8" hidden="false" customHeight="false" outlineLevel="0" collapsed="false">
      <c r="B44" s="108"/>
      <c r="C44" s="109" t="n">
        <v>730</v>
      </c>
      <c r="D44" s="110" t="s">
        <v>325</v>
      </c>
      <c r="E44" s="110" t="s">
        <v>326</v>
      </c>
      <c r="F44" s="111" t="n">
        <f aca="false">F42</f>
        <v>200</v>
      </c>
    </row>
    <row r="45" customFormat="false" ht="13.8" hidden="false" customHeight="false" outlineLevel="0" collapsed="false">
      <c r="B45" s="106" t="n">
        <v>40178</v>
      </c>
      <c r="C45" s="102" t="n">
        <v>680</v>
      </c>
      <c r="D45" s="103" t="s">
        <v>327</v>
      </c>
      <c r="E45" s="104" t="n">
        <f aca="false">E34/5+E43/5</f>
        <v>100</v>
      </c>
      <c r="F45" s="116"/>
    </row>
    <row r="46" customFormat="false" ht="13.8" hidden="false" customHeight="false" outlineLevel="0" collapsed="false">
      <c r="B46" s="108"/>
      <c r="C46" s="109" t="n">
        <v>280</v>
      </c>
      <c r="D46" s="110" t="s">
        <v>328</v>
      </c>
      <c r="E46" s="110"/>
      <c r="F46" s="111" t="n">
        <f aca="false">E45</f>
        <v>100</v>
      </c>
      <c r="G46" s="113"/>
    </row>
    <row r="47" customFormat="false" ht="13.8" hidden="false" customHeight="false" outlineLevel="0" collapsed="false"/>
    <row r="48" customFormat="false" ht="13.8" hidden="false" customHeight="false" outlineLevel="0" collapsed="false">
      <c r="E48" s="8" t="n">
        <f aca="false">+SUM(E50:E55)</f>
        <v>430</v>
      </c>
      <c r="F48" s="8" t="n">
        <f aca="false">+SUM(F50:F65)</f>
        <v>430</v>
      </c>
    </row>
    <row r="49" customFormat="false" ht="13.8" hidden="false" customHeight="false" outlineLevel="0" collapsed="false">
      <c r="B49" s="9" t="s">
        <v>10</v>
      </c>
      <c r="C49" s="10" t="s">
        <v>11</v>
      </c>
      <c r="D49" s="10" t="s">
        <v>1</v>
      </c>
      <c r="E49" s="10" t="s">
        <v>12</v>
      </c>
      <c r="F49" s="11" t="s">
        <v>13</v>
      </c>
    </row>
    <row r="50" customFormat="false" ht="13.8" hidden="false" customHeight="false" outlineLevel="0" collapsed="false">
      <c r="B50" s="12" t="n">
        <v>40179</v>
      </c>
      <c r="C50" s="13" t="n">
        <v>620</v>
      </c>
      <c r="D50" s="14" t="s">
        <v>324</v>
      </c>
      <c r="E50" s="15" t="n">
        <v>150</v>
      </c>
      <c r="F50" s="16"/>
    </row>
    <row r="51" customFormat="false" ht="13.8" hidden="false" customHeight="false" outlineLevel="0" collapsed="false">
      <c r="B51" s="18"/>
      <c r="C51" s="19" t="n">
        <v>572</v>
      </c>
      <c r="D51" s="1" t="s">
        <v>24</v>
      </c>
      <c r="E51" s="8"/>
      <c r="F51" s="20" t="n">
        <f aca="false">E50</f>
        <v>150</v>
      </c>
    </row>
    <row r="52" customFormat="false" ht="13.8" hidden="false" customHeight="false" outlineLevel="0" collapsed="false">
      <c r="B52" s="106" t="n">
        <v>40179</v>
      </c>
      <c r="C52" s="102" t="n">
        <v>201</v>
      </c>
      <c r="D52" s="103" t="s">
        <v>329</v>
      </c>
      <c r="E52" s="104" t="n">
        <f aca="false">F53</f>
        <v>150</v>
      </c>
      <c r="F52" s="116"/>
    </row>
    <row r="53" customFormat="false" ht="13.8" hidden="false" customHeight="false" outlineLevel="0" collapsed="false">
      <c r="B53" s="108"/>
      <c r="C53" s="109" t="n">
        <v>730</v>
      </c>
      <c r="D53" s="110" t="s">
        <v>325</v>
      </c>
      <c r="E53" s="110" t="s">
        <v>326</v>
      </c>
      <c r="F53" s="111" t="n">
        <f aca="false">F51</f>
        <v>150</v>
      </c>
    </row>
    <row r="54" customFormat="false" ht="13.8" hidden="false" customHeight="false" outlineLevel="0" collapsed="false">
      <c r="B54" s="106" t="n">
        <v>40543</v>
      </c>
      <c r="C54" s="102" t="n">
        <v>680</v>
      </c>
      <c r="D54" s="103" t="s">
        <v>327</v>
      </c>
      <c r="E54" s="104" t="n">
        <f aca="false">E52/5 +E45</f>
        <v>130</v>
      </c>
      <c r="F54" s="116"/>
      <c r="G54" s="1" t="s">
        <v>330</v>
      </c>
    </row>
    <row r="55" customFormat="false" ht="13.8" hidden="false" customHeight="false" outlineLevel="0" collapsed="false">
      <c r="B55" s="108"/>
      <c r="C55" s="109" t="n">
        <v>280</v>
      </c>
      <c r="D55" s="110" t="s">
        <v>328</v>
      </c>
      <c r="E55" s="110"/>
      <c r="F55" s="111" t="n">
        <f aca="false">E54</f>
        <v>130</v>
      </c>
    </row>
    <row r="57" customFormat="false" ht="13.8" hidden="false" customHeight="false" outlineLevel="0" collapsed="false">
      <c r="E57" s="8" t="n">
        <f aca="false">+SUM(E59:E64)</f>
        <v>0</v>
      </c>
      <c r="F57" s="8" t="n">
        <f aca="false">+SUM(F59:F74)</f>
        <v>0</v>
      </c>
    </row>
    <row r="58" customFormat="false" ht="13.8" hidden="false" customHeight="false" outlineLevel="0" collapsed="false">
      <c r="B58" s="9" t="s">
        <v>10</v>
      </c>
      <c r="C58" s="10" t="s">
        <v>11</v>
      </c>
      <c r="D58" s="10" t="s">
        <v>1</v>
      </c>
      <c r="E58" s="10" t="s">
        <v>12</v>
      </c>
      <c r="F58" s="11" t="s">
        <v>13</v>
      </c>
    </row>
    <row r="59" customFormat="false" ht="13.8" hidden="false" customHeight="false" outlineLevel="0" collapsed="false">
      <c r="B59" s="12" t="n">
        <v>40725</v>
      </c>
      <c r="C59" s="13"/>
      <c r="D59" s="14"/>
      <c r="E59" s="15"/>
      <c r="F59" s="16"/>
    </row>
    <row r="60" customFormat="false" ht="13.8" hidden="false" customHeight="false" outlineLevel="0" collapsed="false">
      <c r="B60" s="18"/>
      <c r="C60" s="19"/>
      <c r="E60" s="8"/>
      <c r="F60" s="20"/>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566</TotalTime>
  <Application>LibreOffice/6.3.1.2$Windows_X86_64 LibreOffice_project/b79626edf0065ac373bd1df5c28bd630b4424273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2020-11-11T22:39:52Z</dcterms:created>
  <dc:creator>Patricia Soriano Machado</dc:creator>
  <dc:description/>
  <dc:language>es-ES</dc:language>
  <cp:lastModifiedBy/>
  <dcterms:modified xsi:type="dcterms:W3CDTF">2021-01-29T22:31:27Z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